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C:\dokumenty\V. Houška\Rudolfov_Tulipánová ulice\"/>
    </mc:Choice>
  </mc:AlternateContent>
  <xr:revisionPtr revIDLastSave="0" documentId="13_ncr:1_{A40B4E8D-A08F-499F-8B47-1FA3367D1208}" xr6:coauthVersionLast="47" xr6:coauthVersionMax="47" xr10:uidLastSave="{00000000-0000-0000-0000-000000000000}"/>
  <bookViews>
    <workbookView xWindow="-120" yWindow="-120" windowWidth="38640" windowHeight="21120" activeTab="3" xr2:uid="{00000000-000D-0000-FFFF-FFFF00000000}"/>
  </bookViews>
  <sheets>
    <sheet name="Rekapitulace stavby" sheetId="1" r:id="rId1"/>
    <sheet name="30a - Povrchy" sheetId="2" r:id="rId2"/>
    <sheet name="30b - Rekonstrukce vodoho..." sheetId="3" r:id="rId3"/>
    <sheet name="30c - Vedlejší rozpočtové..." sheetId="4" r:id="rId4"/>
  </sheets>
  <definedNames>
    <definedName name="_xlnm._FilterDatabase" localSheetId="1" hidden="1">'30a - Povrchy'!$C$118:$K$170</definedName>
    <definedName name="_xlnm._FilterDatabase" localSheetId="2" hidden="1">'30b - Rekonstrukce vodoho...'!$C$122:$K$438</definedName>
    <definedName name="_xlnm._FilterDatabase" localSheetId="3" hidden="1">'30c - Vedlejší rozpočtové...'!$C$116:$K$133</definedName>
    <definedName name="_xlnm.Print_Titles" localSheetId="1">'30a - Povrchy'!$118:$118</definedName>
    <definedName name="_xlnm.Print_Titles" localSheetId="2">'30b - Rekonstrukce vodoho...'!$122:$122</definedName>
    <definedName name="_xlnm.Print_Titles" localSheetId="3">'30c - Vedlejší rozpočtové...'!$116:$116</definedName>
    <definedName name="_xlnm.Print_Titles" localSheetId="0">'Rekapitulace stavby'!$92:$92</definedName>
    <definedName name="_xlnm.Print_Area" localSheetId="1">'30a - Povrchy'!$C$4:$J$76,'30a - Povrchy'!$C$82:$J$100,'30a - Povrchy'!$C$106:$J$170</definedName>
    <definedName name="_xlnm.Print_Area" localSheetId="2">'30b - Rekonstrukce vodoho...'!$C$4:$J$76,'30b - Rekonstrukce vodoho...'!$C$82:$J$104,'30b - Rekonstrukce vodoho...'!$C$110:$J$438</definedName>
    <definedName name="_xlnm.Print_Area" localSheetId="3">'30c - Vedlejší rozpočtové...'!$C$4:$J$76,'30c - Vedlejší rozpočtové...'!$C$82:$J$98,'30c - Vedlejší rozpočtové...'!$C$104:$J$133</definedName>
    <definedName name="_xlnm.Print_Area" localSheetId="0">'Rekapitulace stavby'!$D$4:$AO$76,'Rekapitulace stavby'!$C$82:$AQ$98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7" i="4" l="1"/>
  <c r="J36" i="4"/>
  <c r="AY97" i="1" s="1"/>
  <c r="J35" i="4"/>
  <c r="AX97" i="1"/>
  <c r="BI132" i="4"/>
  <c r="BH132" i="4"/>
  <c r="BG132" i="4"/>
  <c r="BF132" i="4"/>
  <c r="T132" i="4"/>
  <c r="R132" i="4"/>
  <c r="P132" i="4"/>
  <c r="BI131" i="4"/>
  <c r="BH131" i="4"/>
  <c r="BG131" i="4"/>
  <c r="BF131" i="4"/>
  <c r="T131" i="4"/>
  <c r="R131" i="4"/>
  <c r="P131" i="4"/>
  <c r="BI130" i="4"/>
  <c r="BH130" i="4"/>
  <c r="BG130" i="4"/>
  <c r="BF130" i="4"/>
  <c r="T130" i="4"/>
  <c r="R130" i="4"/>
  <c r="P130" i="4"/>
  <c r="BI129" i="4"/>
  <c r="BH129" i="4"/>
  <c r="BG129" i="4"/>
  <c r="BF129" i="4"/>
  <c r="T129" i="4"/>
  <c r="R129" i="4"/>
  <c r="P129" i="4"/>
  <c r="BI128" i="4"/>
  <c r="BH128" i="4"/>
  <c r="BG128" i="4"/>
  <c r="BF128" i="4"/>
  <c r="T128" i="4"/>
  <c r="R128" i="4"/>
  <c r="P128" i="4"/>
  <c r="BI127" i="4"/>
  <c r="BH127" i="4"/>
  <c r="BG127" i="4"/>
  <c r="BF127" i="4"/>
  <c r="T127" i="4"/>
  <c r="R127" i="4"/>
  <c r="P127" i="4"/>
  <c r="BI126" i="4"/>
  <c r="BH126" i="4"/>
  <c r="BG126" i="4"/>
  <c r="BF126" i="4"/>
  <c r="T126" i="4"/>
  <c r="R126" i="4"/>
  <c r="P126" i="4"/>
  <c r="BI125" i="4"/>
  <c r="BH125" i="4"/>
  <c r="BG125" i="4"/>
  <c r="BF125" i="4"/>
  <c r="T125" i="4"/>
  <c r="R125" i="4"/>
  <c r="P125" i="4"/>
  <c r="BI124" i="4"/>
  <c r="BH124" i="4"/>
  <c r="BG124" i="4"/>
  <c r="BF124" i="4"/>
  <c r="T124" i="4"/>
  <c r="R124" i="4"/>
  <c r="P124" i="4"/>
  <c r="BI123" i="4"/>
  <c r="BH123" i="4"/>
  <c r="BG123" i="4"/>
  <c r="BF123" i="4"/>
  <c r="T123" i="4"/>
  <c r="R123" i="4"/>
  <c r="P123" i="4"/>
  <c r="BI122" i="4"/>
  <c r="BH122" i="4"/>
  <c r="BG122" i="4"/>
  <c r="BF122" i="4"/>
  <c r="T122" i="4"/>
  <c r="R122" i="4"/>
  <c r="P122" i="4"/>
  <c r="BI121" i="4"/>
  <c r="BH121" i="4"/>
  <c r="BG121" i="4"/>
  <c r="BF121" i="4"/>
  <c r="T121" i="4"/>
  <c r="R121" i="4"/>
  <c r="P121" i="4"/>
  <c r="BI120" i="4"/>
  <c r="BH120" i="4"/>
  <c r="BG120" i="4"/>
  <c r="BF120" i="4"/>
  <c r="T120" i="4"/>
  <c r="R120" i="4"/>
  <c r="P120" i="4"/>
  <c r="BI119" i="4"/>
  <c r="BH119" i="4"/>
  <c r="BG119" i="4"/>
  <c r="BF119" i="4"/>
  <c r="T119" i="4"/>
  <c r="R119" i="4"/>
  <c r="P119" i="4"/>
  <c r="F111" i="4"/>
  <c r="E109" i="4"/>
  <c r="F89" i="4"/>
  <c r="E87" i="4"/>
  <c r="J24" i="4"/>
  <c r="E24" i="4"/>
  <c r="J114" i="4"/>
  <c r="J23" i="4"/>
  <c r="J21" i="4"/>
  <c r="E21" i="4"/>
  <c r="J113" i="4"/>
  <c r="J20" i="4"/>
  <c r="F92" i="4"/>
  <c r="J15" i="4"/>
  <c r="E15" i="4"/>
  <c r="F91" i="4"/>
  <c r="J14" i="4"/>
  <c r="J111" i="4"/>
  <c r="E7" i="4"/>
  <c r="E107" i="4"/>
  <c r="J37" i="3"/>
  <c r="J36" i="3"/>
  <c r="AY96" i="1"/>
  <c r="J35" i="3"/>
  <c r="AX96" i="1" s="1"/>
  <c r="BI438" i="3"/>
  <c r="BH438" i="3"/>
  <c r="BG438" i="3"/>
  <c r="BF438" i="3"/>
  <c r="T438" i="3"/>
  <c r="R438" i="3"/>
  <c r="P438" i="3"/>
  <c r="BI437" i="3"/>
  <c r="BH437" i="3"/>
  <c r="BG437" i="3"/>
  <c r="BF437" i="3"/>
  <c r="T437" i="3"/>
  <c r="R437" i="3"/>
  <c r="P437" i="3"/>
  <c r="BI436" i="3"/>
  <c r="BH436" i="3"/>
  <c r="BG436" i="3"/>
  <c r="BF436" i="3"/>
  <c r="T436" i="3"/>
  <c r="R436" i="3"/>
  <c r="P436" i="3"/>
  <c r="BI434" i="3"/>
  <c r="BH434" i="3"/>
  <c r="BG434" i="3"/>
  <c r="BF434" i="3"/>
  <c r="T434" i="3"/>
  <c r="R434" i="3"/>
  <c r="P434" i="3"/>
  <c r="BI433" i="3"/>
  <c r="BH433" i="3"/>
  <c r="BG433" i="3"/>
  <c r="BF433" i="3"/>
  <c r="T433" i="3"/>
  <c r="R433" i="3"/>
  <c r="P433" i="3"/>
  <c r="BI432" i="3"/>
  <c r="BH432" i="3"/>
  <c r="BG432" i="3"/>
  <c r="BF432" i="3"/>
  <c r="T432" i="3"/>
  <c r="R432" i="3"/>
  <c r="P432" i="3"/>
  <c r="BI430" i="3"/>
  <c r="BH430" i="3"/>
  <c r="BG430" i="3"/>
  <c r="BF430" i="3"/>
  <c r="T430" i="3"/>
  <c r="R430" i="3"/>
  <c r="P430" i="3"/>
  <c r="BI429" i="3"/>
  <c r="BH429" i="3"/>
  <c r="BG429" i="3"/>
  <c r="BF429" i="3"/>
  <c r="T429" i="3"/>
  <c r="R429" i="3"/>
  <c r="P429" i="3"/>
  <c r="BI426" i="3"/>
  <c r="BH426" i="3"/>
  <c r="BG426" i="3"/>
  <c r="BF426" i="3"/>
  <c r="T426" i="3"/>
  <c r="R426" i="3"/>
  <c r="P426" i="3"/>
  <c r="BI424" i="3"/>
  <c r="BH424" i="3"/>
  <c r="BG424" i="3"/>
  <c r="BF424" i="3"/>
  <c r="T424" i="3"/>
  <c r="R424" i="3"/>
  <c r="P424" i="3"/>
  <c r="BI422" i="3"/>
  <c r="BH422" i="3"/>
  <c r="BG422" i="3"/>
  <c r="BF422" i="3"/>
  <c r="T422" i="3"/>
  <c r="R422" i="3"/>
  <c r="P422" i="3"/>
  <c r="BI421" i="3"/>
  <c r="BH421" i="3"/>
  <c r="BG421" i="3"/>
  <c r="BF421" i="3"/>
  <c r="T421" i="3"/>
  <c r="R421" i="3"/>
  <c r="P421" i="3"/>
  <c r="BI419" i="3"/>
  <c r="BH419" i="3"/>
  <c r="BG419" i="3"/>
  <c r="BF419" i="3"/>
  <c r="T419" i="3"/>
  <c r="R419" i="3"/>
  <c r="P419" i="3"/>
  <c r="BI417" i="3"/>
  <c r="BH417" i="3"/>
  <c r="BG417" i="3"/>
  <c r="BF417" i="3"/>
  <c r="T417" i="3"/>
  <c r="R417" i="3"/>
  <c r="P417" i="3"/>
  <c r="BI415" i="3"/>
  <c r="BH415" i="3"/>
  <c r="BG415" i="3"/>
  <c r="BF415" i="3"/>
  <c r="T415" i="3"/>
  <c r="R415" i="3"/>
  <c r="P415" i="3"/>
  <c r="BI413" i="3"/>
  <c r="BH413" i="3"/>
  <c r="BG413" i="3"/>
  <c r="BF413" i="3"/>
  <c r="T413" i="3"/>
  <c r="R413" i="3"/>
  <c r="P413" i="3"/>
  <c r="BI411" i="3"/>
  <c r="BH411" i="3"/>
  <c r="BG411" i="3"/>
  <c r="BF411" i="3"/>
  <c r="T411" i="3"/>
  <c r="R411" i="3"/>
  <c r="P411" i="3"/>
  <c r="BI409" i="3"/>
  <c r="BH409" i="3"/>
  <c r="BG409" i="3"/>
  <c r="BF409" i="3"/>
  <c r="T409" i="3"/>
  <c r="R409" i="3"/>
  <c r="P409" i="3"/>
  <c r="BI407" i="3"/>
  <c r="BH407" i="3"/>
  <c r="BG407" i="3"/>
  <c r="BF407" i="3"/>
  <c r="T407" i="3"/>
  <c r="R407" i="3"/>
  <c r="P407" i="3"/>
  <c r="BI405" i="3"/>
  <c r="BH405" i="3"/>
  <c r="BG405" i="3"/>
  <c r="BF405" i="3"/>
  <c r="T405" i="3"/>
  <c r="R405" i="3"/>
  <c r="P405" i="3"/>
  <c r="BI397" i="3"/>
  <c r="BH397" i="3"/>
  <c r="BG397" i="3"/>
  <c r="BF397" i="3"/>
  <c r="T397" i="3"/>
  <c r="R397" i="3"/>
  <c r="P397" i="3"/>
  <c r="BI393" i="3"/>
  <c r="BH393" i="3"/>
  <c r="BG393" i="3"/>
  <c r="BF393" i="3"/>
  <c r="T393" i="3"/>
  <c r="R393" i="3"/>
  <c r="P393" i="3"/>
  <c r="BI391" i="3"/>
  <c r="BH391" i="3"/>
  <c r="BG391" i="3"/>
  <c r="BF391" i="3"/>
  <c r="T391" i="3"/>
  <c r="R391" i="3"/>
  <c r="P391" i="3"/>
  <c r="BI389" i="3"/>
  <c r="BH389" i="3"/>
  <c r="BG389" i="3"/>
  <c r="BF389" i="3"/>
  <c r="T389" i="3"/>
  <c r="R389" i="3"/>
  <c r="P389" i="3"/>
  <c r="BI387" i="3"/>
  <c r="BH387" i="3"/>
  <c r="BG387" i="3"/>
  <c r="BF387" i="3"/>
  <c r="T387" i="3"/>
  <c r="R387" i="3"/>
  <c r="P387" i="3"/>
  <c r="BI386" i="3"/>
  <c r="BH386" i="3"/>
  <c r="BG386" i="3"/>
  <c r="BF386" i="3"/>
  <c r="T386" i="3"/>
  <c r="R386" i="3"/>
  <c r="P386" i="3"/>
  <c r="BI385" i="3"/>
  <c r="BH385" i="3"/>
  <c r="BG385" i="3"/>
  <c r="BF385" i="3"/>
  <c r="T385" i="3"/>
  <c r="R385" i="3"/>
  <c r="P385" i="3"/>
  <c r="BI383" i="3"/>
  <c r="BH383" i="3"/>
  <c r="BG383" i="3"/>
  <c r="BF383" i="3"/>
  <c r="T383" i="3"/>
  <c r="R383" i="3"/>
  <c r="P383" i="3"/>
  <c r="BI381" i="3"/>
  <c r="BH381" i="3"/>
  <c r="BG381" i="3"/>
  <c r="BF381" i="3"/>
  <c r="T381" i="3"/>
  <c r="R381" i="3"/>
  <c r="P381" i="3"/>
  <c r="BI379" i="3"/>
  <c r="BH379" i="3"/>
  <c r="BG379" i="3"/>
  <c r="BF379" i="3"/>
  <c r="T379" i="3"/>
  <c r="R379" i="3"/>
  <c r="P379" i="3"/>
  <c r="BI377" i="3"/>
  <c r="BH377" i="3"/>
  <c r="BG377" i="3"/>
  <c r="BF377" i="3"/>
  <c r="T377" i="3"/>
  <c r="R377" i="3"/>
  <c r="P377" i="3"/>
  <c r="BI375" i="3"/>
  <c r="BH375" i="3"/>
  <c r="BG375" i="3"/>
  <c r="BF375" i="3"/>
  <c r="T375" i="3"/>
  <c r="R375" i="3"/>
  <c r="P375" i="3"/>
  <c r="BI374" i="3"/>
  <c r="BH374" i="3"/>
  <c r="BG374" i="3"/>
  <c r="BF374" i="3"/>
  <c r="T374" i="3"/>
  <c r="R374" i="3"/>
  <c r="P374" i="3"/>
  <c r="BI373" i="3"/>
  <c r="BH373" i="3"/>
  <c r="BG373" i="3"/>
  <c r="BF373" i="3"/>
  <c r="T373" i="3"/>
  <c r="R373" i="3"/>
  <c r="P373" i="3"/>
  <c r="BI372" i="3"/>
  <c r="BH372" i="3"/>
  <c r="BG372" i="3"/>
  <c r="BF372" i="3"/>
  <c r="T372" i="3"/>
  <c r="R372" i="3"/>
  <c r="P372" i="3"/>
  <c r="BI371" i="3"/>
  <c r="BH371" i="3"/>
  <c r="BG371" i="3"/>
  <c r="BF371" i="3"/>
  <c r="T371" i="3"/>
  <c r="R371" i="3"/>
  <c r="P371" i="3"/>
  <c r="BI370" i="3"/>
  <c r="BH370" i="3"/>
  <c r="BG370" i="3"/>
  <c r="BF370" i="3"/>
  <c r="T370" i="3"/>
  <c r="R370" i="3"/>
  <c r="P370" i="3"/>
  <c r="BI369" i="3"/>
  <c r="BH369" i="3"/>
  <c r="BG369" i="3"/>
  <c r="BF369" i="3"/>
  <c r="T369" i="3"/>
  <c r="R369" i="3"/>
  <c r="P369" i="3"/>
  <c r="BI368" i="3"/>
  <c r="BH368" i="3"/>
  <c r="BG368" i="3"/>
  <c r="BF368" i="3"/>
  <c r="T368" i="3"/>
  <c r="R368" i="3"/>
  <c r="P368" i="3"/>
  <c r="BI367" i="3"/>
  <c r="BH367" i="3"/>
  <c r="BG367" i="3"/>
  <c r="BF367" i="3"/>
  <c r="T367" i="3"/>
  <c r="R367" i="3"/>
  <c r="P367" i="3"/>
  <c r="BI366" i="3"/>
  <c r="BH366" i="3"/>
  <c r="BG366" i="3"/>
  <c r="BF366" i="3"/>
  <c r="T366" i="3"/>
  <c r="R366" i="3"/>
  <c r="P366" i="3"/>
  <c r="BI365" i="3"/>
  <c r="BH365" i="3"/>
  <c r="BG365" i="3"/>
  <c r="BF365" i="3"/>
  <c r="T365" i="3"/>
  <c r="R365" i="3"/>
  <c r="P365" i="3"/>
  <c r="BI364" i="3"/>
  <c r="BH364" i="3"/>
  <c r="BG364" i="3"/>
  <c r="BF364" i="3"/>
  <c r="T364" i="3"/>
  <c r="R364" i="3"/>
  <c r="P364" i="3"/>
  <c r="BI363" i="3"/>
  <c r="BH363" i="3"/>
  <c r="BG363" i="3"/>
  <c r="BF363" i="3"/>
  <c r="T363" i="3"/>
  <c r="R363" i="3"/>
  <c r="P363" i="3"/>
  <c r="BI362" i="3"/>
  <c r="BH362" i="3"/>
  <c r="BG362" i="3"/>
  <c r="BF362" i="3"/>
  <c r="T362" i="3"/>
  <c r="R362" i="3"/>
  <c r="P362" i="3"/>
  <c r="BI360" i="3"/>
  <c r="BH360" i="3"/>
  <c r="BG360" i="3"/>
  <c r="BF360" i="3"/>
  <c r="T360" i="3"/>
  <c r="R360" i="3"/>
  <c r="P360" i="3"/>
  <c r="BI358" i="3"/>
  <c r="BH358" i="3"/>
  <c r="BG358" i="3"/>
  <c r="BF358" i="3"/>
  <c r="T358" i="3"/>
  <c r="R358" i="3"/>
  <c r="P358" i="3"/>
  <c r="BI356" i="3"/>
  <c r="BH356" i="3"/>
  <c r="BG356" i="3"/>
  <c r="BF356" i="3"/>
  <c r="T356" i="3"/>
  <c r="R356" i="3"/>
  <c r="P356" i="3"/>
  <c r="BI355" i="3"/>
  <c r="BH355" i="3"/>
  <c r="BG355" i="3"/>
  <c r="BF355" i="3"/>
  <c r="T355" i="3"/>
  <c r="R355" i="3"/>
  <c r="P355" i="3"/>
  <c r="BI353" i="3"/>
  <c r="BH353" i="3"/>
  <c r="BG353" i="3"/>
  <c r="BF353" i="3"/>
  <c r="T353" i="3"/>
  <c r="R353" i="3"/>
  <c r="P353" i="3"/>
  <c r="BI352" i="3"/>
  <c r="BH352" i="3"/>
  <c r="BG352" i="3"/>
  <c r="BF352" i="3"/>
  <c r="T352" i="3"/>
  <c r="R352" i="3"/>
  <c r="P352" i="3"/>
  <c r="BI350" i="3"/>
  <c r="BH350" i="3"/>
  <c r="BG350" i="3"/>
  <c r="BF350" i="3"/>
  <c r="T350" i="3"/>
  <c r="R350" i="3"/>
  <c r="P350" i="3"/>
  <c r="BI348" i="3"/>
  <c r="BH348" i="3"/>
  <c r="BG348" i="3"/>
  <c r="BF348" i="3"/>
  <c r="T348" i="3"/>
  <c r="R348" i="3"/>
  <c r="P348" i="3"/>
  <c r="BI347" i="3"/>
  <c r="BH347" i="3"/>
  <c r="BG347" i="3"/>
  <c r="BF347" i="3"/>
  <c r="T347" i="3"/>
  <c r="R347" i="3"/>
  <c r="P347" i="3"/>
  <c r="BI345" i="3"/>
  <c r="BH345" i="3"/>
  <c r="BG345" i="3"/>
  <c r="BF345" i="3"/>
  <c r="T345" i="3"/>
  <c r="R345" i="3"/>
  <c r="P345" i="3"/>
  <c r="BI344" i="3"/>
  <c r="BH344" i="3"/>
  <c r="BG344" i="3"/>
  <c r="BF344" i="3"/>
  <c r="T344" i="3"/>
  <c r="R344" i="3"/>
  <c r="P344" i="3"/>
  <c r="BI342" i="3"/>
  <c r="BH342" i="3"/>
  <c r="BG342" i="3"/>
  <c r="BF342" i="3"/>
  <c r="T342" i="3"/>
  <c r="R342" i="3"/>
  <c r="P342" i="3"/>
  <c r="BI340" i="3"/>
  <c r="BH340" i="3"/>
  <c r="BG340" i="3"/>
  <c r="BF340" i="3"/>
  <c r="T340" i="3"/>
  <c r="R340" i="3"/>
  <c r="P340" i="3"/>
  <c r="BI339" i="3"/>
  <c r="BH339" i="3"/>
  <c r="BG339" i="3"/>
  <c r="BF339" i="3"/>
  <c r="T339" i="3"/>
  <c r="R339" i="3"/>
  <c r="P339" i="3"/>
  <c r="BI337" i="3"/>
  <c r="BH337" i="3"/>
  <c r="BG337" i="3"/>
  <c r="BF337" i="3"/>
  <c r="T337" i="3"/>
  <c r="R337" i="3"/>
  <c r="P337" i="3"/>
  <c r="BI336" i="3"/>
  <c r="BH336" i="3"/>
  <c r="BG336" i="3"/>
  <c r="BF336" i="3"/>
  <c r="T336" i="3"/>
  <c r="R336" i="3"/>
  <c r="P336" i="3"/>
  <c r="BI335" i="3"/>
  <c r="BH335" i="3"/>
  <c r="BG335" i="3"/>
  <c r="BF335" i="3"/>
  <c r="T335" i="3"/>
  <c r="R335" i="3"/>
  <c r="P335" i="3"/>
  <c r="BI334" i="3"/>
  <c r="BH334" i="3"/>
  <c r="BG334" i="3"/>
  <c r="BF334" i="3"/>
  <c r="T334" i="3"/>
  <c r="R334" i="3"/>
  <c r="P334" i="3"/>
  <c r="BI333" i="3"/>
  <c r="BH333" i="3"/>
  <c r="BG333" i="3"/>
  <c r="BF333" i="3"/>
  <c r="T333" i="3"/>
  <c r="R333" i="3"/>
  <c r="P333" i="3"/>
  <c r="BI332" i="3"/>
  <c r="BH332" i="3"/>
  <c r="BG332" i="3"/>
  <c r="BF332" i="3"/>
  <c r="T332" i="3"/>
  <c r="R332" i="3"/>
  <c r="P332" i="3"/>
  <c r="BI331" i="3"/>
  <c r="BH331" i="3"/>
  <c r="BG331" i="3"/>
  <c r="BF331" i="3"/>
  <c r="T331" i="3"/>
  <c r="R331" i="3"/>
  <c r="P331" i="3"/>
  <c r="BI329" i="3"/>
  <c r="BH329" i="3"/>
  <c r="BG329" i="3"/>
  <c r="BF329" i="3"/>
  <c r="T329" i="3"/>
  <c r="R329" i="3"/>
  <c r="P329" i="3"/>
  <c r="BI328" i="3"/>
  <c r="BH328" i="3"/>
  <c r="BG328" i="3"/>
  <c r="BF328" i="3"/>
  <c r="T328" i="3"/>
  <c r="R328" i="3"/>
  <c r="P328" i="3"/>
  <c r="BI323" i="3"/>
  <c r="BH323" i="3"/>
  <c r="BG323" i="3"/>
  <c r="BF323" i="3"/>
  <c r="T323" i="3"/>
  <c r="R323" i="3"/>
  <c r="P323" i="3"/>
  <c r="BI322" i="3"/>
  <c r="BH322" i="3"/>
  <c r="BG322" i="3"/>
  <c r="BF322" i="3"/>
  <c r="T322" i="3"/>
  <c r="R322" i="3"/>
  <c r="P322" i="3"/>
  <c r="BI320" i="3"/>
  <c r="BH320" i="3"/>
  <c r="BG320" i="3"/>
  <c r="BF320" i="3"/>
  <c r="T320" i="3"/>
  <c r="R320" i="3"/>
  <c r="P320" i="3"/>
  <c r="BI319" i="3"/>
  <c r="BH319" i="3"/>
  <c r="BG319" i="3"/>
  <c r="BF319" i="3"/>
  <c r="T319" i="3"/>
  <c r="R319" i="3"/>
  <c r="P319" i="3"/>
  <c r="BI314" i="3"/>
  <c r="BH314" i="3"/>
  <c r="BG314" i="3"/>
  <c r="BF314" i="3"/>
  <c r="T314" i="3"/>
  <c r="R314" i="3"/>
  <c r="P314" i="3"/>
  <c r="BI313" i="3"/>
  <c r="BH313" i="3"/>
  <c r="BG313" i="3"/>
  <c r="BF313" i="3"/>
  <c r="T313" i="3"/>
  <c r="R313" i="3"/>
  <c r="P313" i="3"/>
  <c r="BI311" i="3"/>
  <c r="BH311" i="3"/>
  <c r="BG311" i="3"/>
  <c r="BF311" i="3"/>
  <c r="T311" i="3"/>
  <c r="R311" i="3"/>
  <c r="P311" i="3"/>
  <c r="BI309" i="3"/>
  <c r="BH309" i="3"/>
  <c r="BG309" i="3"/>
  <c r="BF309" i="3"/>
  <c r="T309" i="3"/>
  <c r="R309" i="3"/>
  <c r="P309" i="3"/>
  <c r="BI308" i="3"/>
  <c r="BH308" i="3"/>
  <c r="BG308" i="3"/>
  <c r="BF308" i="3"/>
  <c r="T308" i="3"/>
  <c r="R308" i="3"/>
  <c r="P308" i="3"/>
  <c r="BI306" i="3"/>
  <c r="BH306" i="3"/>
  <c r="BG306" i="3"/>
  <c r="BF306" i="3"/>
  <c r="T306" i="3"/>
  <c r="R306" i="3"/>
  <c r="P306" i="3"/>
  <c r="BI304" i="3"/>
  <c r="BH304" i="3"/>
  <c r="BG304" i="3"/>
  <c r="BF304" i="3"/>
  <c r="T304" i="3"/>
  <c r="R304" i="3"/>
  <c r="P304" i="3"/>
  <c r="BI303" i="3"/>
  <c r="BH303" i="3"/>
  <c r="BG303" i="3"/>
  <c r="BF303" i="3"/>
  <c r="T303" i="3"/>
  <c r="R303" i="3"/>
  <c r="P303" i="3"/>
  <c r="BI301" i="3"/>
  <c r="BH301" i="3"/>
  <c r="BG301" i="3"/>
  <c r="BF301" i="3"/>
  <c r="T301" i="3"/>
  <c r="R301" i="3"/>
  <c r="P301" i="3"/>
  <c r="BI300" i="3"/>
  <c r="BH300" i="3"/>
  <c r="BG300" i="3"/>
  <c r="BF300" i="3"/>
  <c r="T300" i="3"/>
  <c r="R300" i="3"/>
  <c r="P300" i="3"/>
  <c r="BI298" i="3"/>
  <c r="BH298" i="3"/>
  <c r="BG298" i="3"/>
  <c r="BF298" i="3"/>
  <c r="T298" i="3"/>
  <c r="R298" i="3"/>
  <c r="P298" i="3"/>
  <c r="BI297" i="3"/>
  <c r="BH297" i="3"/>
  <c r="BG297" i="3"/>
  <c r="BF297" i="3"/>
  <c r="T297" i="3"/>
  <c r="R297" i="3"/>
  <c r="P297" i="3"/>
  <c r="BI295" i="3"/>
  <c r="BH295" i="3"/>
  <c r="BG295" i="3"/>
  <c r="BF295" i="3"/>
  <c r="T295" i="3"/>
  <c r="R295" i="3"/>
  <c r="P295" i="3"/>
  <c r="BI294" i="3"/>
  <c r="BH294" i="3"/>
  <c r="BG294" i="3"/>
  <c r="BF294" i="3"/>
  <c r="T294" i="3"/>
  <c r="R294" i="3"/>
  <c r="P294" i="3"/>
  <c r="BI292" i="3"/>
  <c r="BH292" i="3"/>
  <c r="BG292" i="3"/>
  <c r="BF292" i="3"/>
  <c r="T292" i="3"/>
  <c r="R292" i="3"/>
  <c r="P292" i="3"/>
  <c r="BI291" i="3"/>
  <c r="BH291" i="3"/>
  <c r="BG291" i="3"/>
  <c r="BF291" i="3"/>
  <c r="T291" i="3"/>
  <c r="R291" i="3"/>
  <c r="P291" i="3"/>
  <c r="BI289" i="3"/>
  <c r="BH289" i="3"/>
  <c r="BG289" i="3"/>
  <c r="BF289" i="3"/>
  <c r="T289" i="3"/>
  <c r="R289" i="3"/>
  <c r="P289" i="3"/>
  <c r="BI288" i="3"/>
  <c r="BH288" i="3"/>
  <c r="BG288" i="3"/>
  <c r="BF288" i="3"/>
  <c r="T288" i="3"/>
  <c r="R288" i="3"/>
  <c r="P288" i="3"/>
  <c r="BI286" i="3"/>
  <c r="BH286" i="3"/>
  <c r="BG286" i="3"/>
  <c r="BF286" i="3"/>
  <c r="T286" i="3"/>
  <c r="R286" i="3"/>
  <c r="P286" i="3"/>
  <c r="BI285" i="3"/>
  <c r="BH285" i="3"/>
  <c r="BG285" i="3"/>
  <c r="BF285" i="3"/>
  <c r="T285" i="3"/>
  <c r="R285" i="3"/>
  <c r="P285" i="3"/>
  <c r="BI283" i="3"/>
  <c r="BH283" i="3"/>
  <c r="BG283" i="3"/>
  <c r="BF283" i="3"/>
  <c r="T283" i="3"/>
  <c r="R283" i="3"/>
  <c r="P283" i="3"/>
  <c r="BI282" i="3"/>
  <c r="BH282" i="3"/>
  <c r="BG282" i="3"/>
  <c r="BF282" i="3"/>
  <c r="T282" i="3"/>
  <c r="R282" i="3"/>
  <c r="P282" i="3"/>
  <c r="BI277" i="3"/>
  <c r="BH277" i="3"/>
  <c r="BG277" i="3"/>
  <c r="BF277" i="3"/>
  <c r="T277" i="3"/>
  <c r="R277" i="3"/>
  <c r="P277" i="3"/>
  <c r="BI276" i="3"/>
  <c r="BH276" i="3"/>
  <c r="BG276" i="3"/>
  <c r="BF276" i="3"/>
  <c r="T276" i="3"/>
  <c r="R276" i="3"/>
  <c r="P276" i="3"/>
  <c r="BI274" i="3"/>
  <c r="BH274" i="3"/>
  <c r="BG274" i="3"/>
  <c r="BF274" i="3"/>
  <c r="T274" i="3"/>
  <c r="R274" i="3"/>
  <c r="P274" i="3"/>
  <c r="BI272" i="3"/>
  <c r="BH272" i="3"/>
  <c r="BG272" i="3"/>
  <c r="BF272" i="3"/>
  <c r="T272" i="3"/>
  <c r="R272" i="3"/>
  <c r="P272" i="3"/>
  <c r="BI271" i="3"/>
  <c r="BH271" i="3"/>
  <c r="BG271" i="3"/>
  <c r="BF271" i="3"/>
  <c r="T271" i="3"/>
  <c r="R271" i="3"/>
  <c r="P271" i="3"/>
  <c r="BI268" i="3"/>
  <c r="BH268" i="3"/>
  <c r="BG268" i="3"/>
  <c r="BF268" i="3"/>
  <c r="T268" i="3"/>
  <c r="R268" i="3"/>
  <c r="P268" i="3"/>
  <c r="BI266" i="3"/>
  <c r="BH266" i="3"/>
  <c r="BG266" i="3"/>
  <c r="BF266" i="3"/>
  <c r="T266" i="3"/>
  <c r="R266" i="3"/>
  <c r="P266" i="3"/>
  <c r="BI265" i="3"/>
  <c r="BH265" i="3"/>
  <c r="BG265" i="3"/>
  <c r="BF265" i="3"/>
  <c r="T265" i="3"/>
  <c r="R265" i="3"/>
  <c r="P265" i="3"/>
  <c r="BI262" i="3"/>
  <c r="BH262" i="3"/>
  <c r="BG262" i="3"/>
  <c r="BF262" i="3"/>
  <c r="T262" i="3"/>
  <c r="R262" i="3"/>
  <c r="P262" i="3"/>
  <c r="BI260" i="3"/>
  <c r="BH260" i="3"/>
  <c r="BG260" i="3"/>
  <c r="BF260" i="3"/>
  <c r="T260" i="3"/>
  <c r="R260" i="3"/>
  <c r="P260" i="3"/>
  <c r="BI259" i="3"/>
  <c r="BH259" i="3"/>
  <c r="BG259" i="3"/>
  <c r="BF259" i="3"/>
  <c r="T259" i="3"/>
  <c r="R259" i="3"/>
  <c r="P259" i="3"/>
  <c r="BI257" i="3"/>
  <c r="BH257" i="3"/>
  <c r="BG257" i="3"/>
  <c r="BF257" i="3"/>
  <c r="T257" i="3"/>
  <c r="R257" i="3"/>
  <c r="P257" i="3"/>
  <c r="BI256" i="3"/>
  <c r="BH256" i="3"/>
  <c r="BG256" i="3"/>
  <c r="BF256" i="3"/>
  <c r="T256" i="3"/>
  <c r="R256" i="3"/>
  <c r="P256" i="3"/>
  <c r="BI254" i="3"/>
  <c r="BH254" i="3"/>
  <c r="BG254" i="3"/>
  <c r="BF254" i="3"/>
  <c r="T254" i="3"/>
  <c r="R254" i="3"/>
  <c r="P254" i="3"/>
  <c r="BI253" i="3"/>
  <c r="BH253" i="3"/>
  <c r="BG253" i="3"/>
  <c r="BF253" i="3"/>
  <c r="T253" i="3"/>
  <c r="R253" i="3"/>
  <c r="P253" i="3"/>
  <c r="BI250" i="3"/>
  <c r="BH250" i="3"/>
  <c r="BG250" i="3"/>
  <c r="BF250" i="3"/>
  <c r="T250" i="3"/>
  <c r="R250" i="3"/>
  <c r="P250" i="3"/>
  <c r="BI245" i="3"/>
  <c r="BH245" i="3"/>
  <c r="BG245" i="3"/>
  <c r="BF245" i="3"/>
  <c r="T245" i="3"/>
  <c r="R245" i="3"/>
  <c r="P245" i="3"/>
  <c r="BI242" i="3"/>
  <c r="BH242" i="3"/>
  <c r="BG242" i="3"/>
  <c r="BF242" i="3"/>
  <c r="T242" i="3"/>
  <c r="R242" i="3"/>
  <c r="P242" i="3"/>
  <c r="BI232" i="3"/>
  <c r="BH232" i="3"/>
  <c r="BG232" i="3"/>
  <c r="BF232" i="3"/>
  <c r="T232" i="3"/>
  <c r="T231" i="3"/>
  <c r="R232" i="3"/>
  <c r="R231" i="3"/>
  <c r="P232" i="3"/>
  <c r="P231" i="3"/>
  <c r="BI229" i="3"/>
  <c r="BH229" i="3"/>
  <c r="BG229" i="3"/>
  <c r="BF229" i="3"/>
  <c r="T229" i="3"/>
  <c r="R229" i="3"/>
  <c r="P229" i="3"/>
  <c r="BI227" i="3"/>
  <c r="BH227" i="3"/>
  <c r="BG227" i="3"/>
  <c r="BF227" i="3"/>
  <c r="T227" i="3"/>
  <c r="R227" i="3"/>
  <c r="P227" i="3"/>
  <c r="BI218" i="3"/>
  <c r="BH218" i="3"/>
  <c r="BG218" i="3"/>
  <c r="BF218" i="3"/>
  <c r="T218" i="3"/>
  <c r="R218" i="3"/>
  <c r="P218" i="3"/>
  <c r="BI215" i="3"/>
  <c r="BH215" i="3"/>
  <c r="BG215" i="3"/>
  <c r="BF215" i="3"/>
  <c r="T215" i="3"/>
  <c r="R215" i="3"/>
  <c r="P215" i="3"/>
  <c r="BI207" i="3"/>
  <c r="BH207" i="3"/>
  <c r="BG207" i="3"/>
  <c r="BF207" i="3"/>
  <c r="T207" i="3"/>
  <c r="R207" i="3"/>
  <c r="P207" i="3"/>
  <c r="BI198" i="3"/>
  <c r="BH198" i="3"/>
  <c r="BG198" i="3"/>
  <c r="BF198" i="3"/>
  <c r="T198" i="3"/>
  <c r="R198" i="3"/>
  <c r="P198" i="3"/>
  <c r="BI194" i="3"/>
  <c r="BH194" i="3"/>
  <c r="BG194" i="3"/>
  <c r="BF194" i="3"/>
  <c r="T194" i="3"/>
  <c r="R194" i="3"/>
  <c r="P194" i="3"/>
  <c r="BI192" i="3"/>
  <c r="BH192" i="3"/>
  <c r="BG192" i="3"/>
  <c r="BF192" i="3"/>
  <c r="T192" i="3"/>
  <c r="R192" i="3"/>
  <c r="P192" i="3"/>
  <c r="BI188" i="3"/>
  <c r="BH188" i="3"/>
  <c r="BG188" i="3"/>
  <c r="BF188" i="3"/>
  <c r="T188" i="3"/>
  <c r="R188" i="3"/>
  <c r="P188" i="3"/>
  <c r="BI183" i="3"/>
  <c r="BH183" i="3"/>
  <c r="BG183" i="3"/>
  <c r="BF183" i="3"/>
  <c r="T183" i="3"/>
  <c r="R183" i="3"/>
  <c r="P183" i="3"/>
  <c r="BI179" i="3"/>
  <c r="BH179" i="3"/>
  <c r="BG179" i="3"/>
  <c r="BF179" i="3"/>
  <c r="T179" i="3"/>
  <c r="R179" i="3"/>
  <c r="P179" i="3"/>
  <c r="BI178" i="3"/>
  <c r="BH178" i="3"/>
  <c r="BG178" i="3"/>
  <c r="BF178" i="3"/>
  <c r="T178" i="3"/>
  <c r="R178" i="3"/>
  <c r="P178" i="3"/>
  <c r="BI168" i="3"/>
  <c r="BH168" i="3"/>
  <c r="BG168" i="3"/>
  <c r="BF168" i="3"/>
  <c r="T168" i="3"/>
  <c r="R168" i="3"/>
  <c r="P168" i="3"/>
  <c r="BI158" i="3"/>
  <c r="BH158" i="3"/>
  <c r="BG158" i="3"/>
  <c r="BF158" i="3"/>
  <c r="T158" i="3"/>
  <c r="R158" i="3"/>
  <c r="P158" i="3"/>
  <c r="BI150" i="3"/>
  <c r="BH150" i="3"/>
  <c r="BG150" i="3"/>
  <c r="BF150" i="3"/>
  <c r="T150" i="3"/>
  <c r="R150" i="3"/>
  <c r="P150" i="3"/>
  <c r="BI140" i="3"/>
  <c r="BH140" i="3"/>
  <c r="BG140" i="3"/>
  <c r="BF140" i="3"/>
  <c r="T140" i="3"/>
  <c r="R140" i="3"/>
  <c r="P140" i="3"/>
  <c r="BI132" i="3"/>
  <c r="BH132" i="3"/>
  <c r="BG132" i="3"/>
  <c r="BF132" i="3"/>
  <c r="T132" i="3"/>
  <c r="R132" i="3"/>
  <c r="P132" i="3"/>
  <c r="BI130" i="3"/>
  <c r="BH130" i="3"/>
  <c r="BG130" i="3"/>
  <c r="BF130" i="3"/>
  <c r="T130" i="3"/>
  <c r="R130" i="3"/>
  <c r="P130" i="3"/>
  <c r="BI128" i="3"/>
  <c r="BH128" i="3"/>
  <c r="BG128" i="3"/>
  <c r="BF128" i="3"/>
  <c r="T128" i="3"/>
  <c r="R128" i="3"/>
  <c r="P128" i="3"/>
  <c r="BI126" i="3"/>
  <c r="BH126" i="3"/>
  <c r="BG126" i="3"/>
  <c r="BF126" i="3"/>
  <c r="T126" i="3"/>
  <c r="R126" i="3"/>
  <c r="P126" i="3"/>
  <c r="F117" i="3"/>
  <c r="E115" i="3"/>
  <c r="F89" i="3"/>
  <c r="E87" i="3"/>
  <c r="J24" i="3"/>
  <c r="E24" i="3"/>
  <c r="J120" i="3"/>
  <c r="J23" i="3"/>
  <c r="J21" i="3"/>
  <c r="E21" i="3"/>
  <c r="J119" i="3"/>
  <c r="J20" i="3"/>
  <c r="F120" i="3"/>
  <c r="J15" i="3"/>
  <c r="E15" i="3"/>
  <c r="F119" i="3"/>
  <c r="J14" i="3"/>
  <c r="J117" i="3"/>
  <c r="E7" i="3"/>
  <c r="E113" i="3"/>
  <c r="J37" i="2"/>
  <c r="J36" i="2"/>
  <c r="AY95" i="1"/>
  <c r="J35" i="2"/>
  <c r="AX95" i="1"/>
  <c r="BI170" i="2"/>
  <c r="BH170" i="2"/>
  <c r="BG170" i="2"/>
  <c r="BF170" i="2"/>
  <c r="T170" i="2"/>
  <c r="R170" i="2"/>
  <c r="P170" i="2"/>
  <c r="BI169" i="2"/>
  <c r="BH169" i="2"/>
  <c r="BG169" i="2"/>
  <c r="BF169" i="2"/>
  <c r="T169" i="2"/>
  <c r="R169" i="2"/>
  <c r="P169" i="2"/>
  <c r="BI168" i="2"/>
  <c r="BH168" i="2"/>
  <c r="BG168" i="2"/>
  <c r="BF168" i="2"/>
  <c r="T168" i="2"/>
  <c r="R168" i="2"/>
  <c r="P168" i="2"/>
  <c r="BI167" i="2"/>
  <c r="BH167" i="2"/>
  <c r="BG167" i="2"/>
  <c r="BF167" i="2"/>
  <c r="T167" i="2"/>
  <c r="R167" i="2"/>
  <c r="P167" i="2"/>
  <c r="BI163" i="2"/>
  <c r="BH163" i="2"/>
  <c r="BG163" i="2"/>
  <c r="BF163" i="2"/>
  <c r="T163" i="2"/>
  <c r="R163" i="2"/>
  <c r="P163" i="2"/>
  <c r="BI159" i="2"/>
  <c r="BH159" i="2"/>
  <c r="BG159" i="2"/>
  <c r="BF159" i="2"/>
  <c r="T159" i="2"/>
  <c r="R159" i="2"/>
  <c r="P159" i="2"/>
  <c r="BI157" i="2"/>
  <c r="BH157" i="2"/>
  <c r="BG157" i="2"/>
  <c r="BF157" i="2"/>
  <c r="T157" i="2"/>
  <c r="R157" i="2"/>
  <c r="P157" i="2"/>
  <c r="BI155" i="2"/>
  <c r="BH155" i="2"/>
  <c r="BG155" i="2"/>
  <c r="BF155" i="2"/>
  <c r="T155" i="2"/>
  <c r="R155" i="2"/>
  <c r="P155" i="2"/>
  <c r="BI153" i="2"/>
  <c r="BH153" i="2"/>
  <c r="BG153" i="2"/>
  <c r="BF153" i="2"/>
  <c r="T153" i="2"/>
  <c r="R153" i="2"/>
  <c r="P153" i="2"/>
  <c r="BI152" i="2"/>
  <c r="BH152" i="2"/>
  <c r="BG152" i="2"/>
  <c r="BF152" i="2"/>
  <c r="T152" i="2"/>
  <c r="R152" i="2"/>
  <c r="P152" i="2"/>
  <c r="BI151" i="2"/>
  <c r="BH151" i="2"/>
  <c r="BG151" i="2"/>
  <c r="BF151" i="2"/>
  <c r="T151" i="2"/>
  <c r="R151" i="2"/>
  <c r="P151" i="2"/>
  <c r="BI150" i="2"/>
  <c r="BH150" i="2"/>
  <c r="BG150" i="2"/>
  <c r="BF150" i="2"/>
  <c r="T150" i="2"/>
  <c r="R150" i="2"/>
  <c r="P150" i="2"/>
  <c r="BI148" i="2"/>
  <c r="BH148" i="2"/>
  <c r="BG148" i="2"/>
  <c r="BF148" i="2"/>
  <c r="T148" i="2"/>
  <c r="R148" i="2"/>
  <c r="P148" i="2"/>
  <c r="BI146" i="2"/>
  <c r="BH146" i="2"/>
  <c r="BG146" i="2"/>
  <c r="BF146" i="2"/>
  <c r="T146" i="2"/>
  <c r="R146" i="2"/>
  <c r="P146" i="2"/>
  <c r="BI144" i="2"/>
  <c r="BH144" i="2"/>
  <c r="BG144" i="2"/>
  <c r="BF144" i="2"/>
  <c r="T144" i="2"/>
  <c r="R144" i="2"/>
  <c r="P144" i="2"/>
  <c r="BI143" i="2"/>
  <c r="BH143" i="2"/>
  <c r="BG143" i="2"/>
  <c r="BF143" i="2"/>
  <c r="T143" i="2"/>
  <c r="R143" i="2"/>
  <c r="P143" i="2"/>
  <c r="BI141" i="2"/>
  <c r="BH141" i="2"/>
  <c r="BG141" i="2"/>
  <c r="BF141" i="2"/>
  <c r="T141" i="2"/>
  <c r="R141" i="2"/>
  <c r="P141" i="2"/>
  <c r="BI139" i="2"/>
  <c r="BH139" i="2"/>
  <c r="BG139" i="2"/>
  <c r="BF139" i="2"/>
  <c r="T139" i="2"/>
  <c r="R139" i="2"/>
  <c r="P139" i="2"/>
  <c r="BI137" i="2"/>
  <c r="BH137" i="2"/>
  <c r="BG137" i="2"/>
  <c r="BF137" i="2"/>
  <c r="T137" i="2"/>
  <c r="R137" i="2"/>
  <c r="P137" i="2"/>
  <c r="BI135" i="2"/>
  <c r="BH135" i="2"/>
  <c r="BG135" i="2"/>
  <c r="BF135" i="2"/>
  <c r="T135" i="2"/>
  <c r="R135" i="2"/>
  <c r="P135" i="2"/>
  <c r="BI133" i="2"/>
  <c r="BH133" i="2"/>
  <c r="BG133" i="2"/>
  <c r="BF133" i="2"/>
  <c r="T133" i="2"/>
  <c r="R133" i="2"/>
  <c r="P133" i="2"/>
  <c r="BI131" i="2"/>
  <c r="BH131" i="2"/>
  <c r="BG131" i="2"/>
  <c r="BF131" i="2"/>
  <c r="T131" i="2"/>
  <c r="R131" i="2"/>
  <c r="P131" i="2"/>
  <c r="BI129" i="2"/>
  <c r="BH129" i="2"/>
  <c r="BG129" i="2"/>
  <c r="BF129" i="2"/>
  <c r="T129" i="2"/>
  <c r="R129" i="2"/>
  <c r="P129" i="2"/>
  <c r="BI128" i="2"/>
  <c r="BH128" i="2"/>
  <c r="BG128" i="2"/>
  <c r="BF128" i="2"/>
  <c r="T128" i="2"/>
  <c r="R128" i="2"/>
  <c r="P128" i="2"/>
  <c r="BI127" i="2"/>
  <c r="BH127" i="2"/>
  <c r="BG127" i="2"/>
  <c r="BF127" i="2"/>
  <c r="T127" i="2"/>
  <c r="R127" i="2"/>
  <c r="P127" i="2"/>
  <c r="BI125" i="2"/>
  <c r="BH125" i="2"/>
  <c r="BG125" i="2"/>
  <c r="BF125" i="2"/>
  <c r="T125" i="2"/>
  <c r="R125" i="2"/>
  <c r="P125" i="2"/>
  <c r="BI123" i="2"/>
  <c r="BH123" i="2"/>
  <c r="BG123" i="2"/>
  <c r="BF123" i="2"/>
  <c r="T123" i="2"/>
  <c r="R123" i="2"/>
  <c r="P123" i="2"/>
  <c r="BI122" i="2"/>
  <c r="BH122" i="2"/>
  <c r="BG122" i="2"/>
  <c r="BF122" i="2"/>
  <c r="T122" i="2"/>
  <c r="R122" i="2"/>
  <c r="P122" i="2"/>
  <c r="F113" i="2"/>
  <c r="E111" i="2"/>
  <c r="F89" i="2"/>
  <c r="E87" i="2"/>
  <c r="J24" i="2"/>
  <c r="E24" i="2"/>
  <c r="J116" i="2"/>
  <c r="J23" i="2"/>
  <c r="J21" i="2"/>
  <c r="E21" i="2"/>
  <c r="J115" i="2"/>
  <c r="J20" i="2"/>
  <c r="F116" i="2"/>
  <c r="J15" i="2"/>
  <c r="E15" i="2"/>
  <c r="F115" i="2"/>
  <c r="J14" i="2"/>
  <c r="J113" i="2"/>
  <c r="E7" i="2"/>
  <c r="E109" i="2" s="1"/>
  <c r="AM90" i="1"/>
  <c r="AM89" i="1"/>
  <c r="L89" i="1"/>
  <c r="AM87" i="1"/>
  <c r="L87" i="1"/>
  <c r="L85" i="1"/>
  <c r="L84" i="1"/>
  <c r="BK170" i="2"/>
  <c r="BK167" i="2"/>
  <c r="J159" i="2"/>
  <c r="J155" i="2"/>
  <c r="J152" i="2"/>
  <c r="J150" i="2"/>
  <c r="J146" i="2"/>
  <c r="J143" i="2"/>
  <c r="J139" i="2"/>
  <c r="BK135" i="2"/>
  <c r="J131" i="2"/>
  <c r="J129" i="2"/>
  <c r="J128" i="2"/>
  <c r="J127" i="2"/>
  <c r="J125" i="2"/>
  <c r="BK122" i="2"/>
  <c r="J170" i="2"/>
  <c r="BK168" i="2"/>
  <c r="BK163" i="2"/>
  <c r="J151" i="2"/>
  <c r="J144" i="2"/>
  <c r="J141" i="2"/>
  <c r="J137" i="2"/>
  <c r="BK133" i="2"/>
  <c r="AS94" i="1"/>
  <c r="J434" i="3"/>
  <c r="BK432" i="3"/>
  <c r="J429" i="3"/>
  <c r="J424" i="3"/>
  <c r="BK421" i="3"/>
  <c r="BK415" i="3"/>
  <c r="J413" i="3"/>
  <c r="BK409" i="3"/>
  <c r="BK405" i="3"/>
  <c r="J393" i="3"/>
  <c r="J389" i="3"/>
  <c r="J386" i="3"/>
  <c r="BK383" i="3"/>
  <c r="J377" i="3"/>
  <c r="J374" i="3"/>
  <c r="BK372" i="3"/>
  <c r="J370" i="3"/>
  <c r="BK365" i="3"/>
  <c r="J363" i="3"/>
  <c r="BK356" i="3"/>
  <c r="BK353" i="3"/>
  <c r="BK350" i="3"/>
  <c r="J348" i="3"/>
  <c r="J345" i="3"/>
  <c r="BK342" i="3"/>
  <c r="J339" i="3"/>
  <c r="J335" i="3"/>
  <c r="BK333" i="3"/>
  <c r="BK331" i="3"/>
  <c r="J328" i="3"/>
  <c r="BK322" i="3"/>
  <c r="J319" i="3"/>
  <c r="J313" i="3"/>
  <c r="J309" i="3"/>
  <c r="J306" i="3"/>
  <c r="J303" i="3"/>
  <c r="J300" i="3"/>
  <c r="J432" i="3"/>
  <c r="BK429" i="3"/>
  <c r="J426" i="3"/>
  <c r="BK424" i="3"/>
  <c r="BK422" i="3"/>
  <c r="J419" i="3"/>
  <c r="J415" i="3"/>
  <c r="BK411" i="3"/>
  <c r="BK407" i="3"/>
  <c r="BK393" i="3"/>
  <c r="BK391" i="3"/>
  <c r="J387" i="3"/>
  <c r="BK385" i="3"/>
  <c r="BK379" i="3"/>
  <c r="J375" i="3"/>
  <c r="J373" i="3"/>
  <c r="J371" i="3"/>
  <c r="BK369" i="3"/>
  <c r="BK367" i="3"/>
  <c r="J365" i="3"/>
  <c r="BK363" i="3"/>
  <c r="BK360" i="3"/>
  <c r="J356" i="3"/>
  <c r="J353" i="3"/>
  <c r="BK348" i="3"/>
  <c r="BK345" i="3"/>
  <c r="J342" i="3"/>
  <c r="BK339" i="3"/>
  <c r="BK335" i="3"/>
  <c r="J333" i="3"/>
  <c r="J331" i="3"/>
  <c r="BK328" i="3"/>
  <c r="J322" i="3"/>
  <c r="BK319" i="3"/>
  <c r="BK313" i="3"/>
  <c r="BK308" i="3"/>
  <c r="BK304" i="3"/>
  <c r="BK301" i="3"/>
  <c r="BK297" i="3"/>
  <c r="BK295" i="3"/>
  <c r="BK294" i="3"/>
  <c r="J292" i="3"/>
  <c r="BK289" i="3"/>
  <c r="BK286" i="3"/>
  <c r="BK283" i="3"/>
  <c r="J277" i="3"/>
  <c r="BK274" i="3"/>
  <c r="BK271" i="3"/>
  <c r="J266" i="3"/>
  <c r="J262" i="3"/>
  <c r="J259" i="3"/>
  <c r="J254" i="3"/>
  <c r="BK250" i="3"/>
  <c r="BK242" i="3"/>
  <c r="J229" i="3"/>
  <c r="J218" i="3"/>
  <c r="BK207" i="3"/>
  <c r="BK194" i="3"/>
  <c r="BK179" i="3"/>
  <c r="BK168" i="3"/>
  <c r="J158" i="3"/>
  <c r="J150" i="3"/>
  <c r="BK132" i="3"/>
  <c r="BK126" i="3"/>
  <c r="J291" i="3"/>
  <c r="J288" i="3"/>
  <c r="BK285" i="3"/>
  <c r="J282" i="3"/>
  <c r="BK276" i="3"/>
  <c r="BK272" i="3"/>
  <c r="BK268" i="3"/>
  <c r="BK262" i="3"/>
  <c r="BK259" i="3"/>
  <c r="J256" i="3"/>
  <c r="BK253" i="3"/>
  <c r="J245" i="3"/>
  <c r="BK232" i="3"/>
  <c r="J227" i="3"/>
  <c r="BK218" i="3"/>
  <c r="J207" i="3"/>
  <c r="J194" i="3"/>
  <c r="J192" i="3"/>
  <c r="BK183" i="3"/>
  <c r="J179" i="3"/>
  <c r="BK150" i="3"/>
  <c r="J132" i="3"/>
  <c r="J128" i="3"/>
  <c r="BK131" i="4"/>
  <c r="BK128" i="4"/>
  <c r="J126" i="4"/>
  <c r="BK123" i="4"/>
  <c r="J121" i="4"/>
  <c r="J119" i="4"/>
  <c r="J131" i="4"/>
  <c r="J130" i="4"/>
  <c r="BK127" i="4"/>
  <c r="BK125" i="4"/>
  <c r="J123" i="4"/>
  <c r="BK121" i="4"/>
  <c r="BK119" i="4"/>
  <c r="J169" i="2"/>
  <c r="J168" i="2"/>
  <c r="J163" i="2"/>
  <c r="J157" i="2"/>
  <c r="J153" i="2"/>
  <c r="BK151" i="2"/>
  <c r="J148" i="2"/>
  <c r="BK144" i="2"/>
  <c r="BK141" i="2"/>
  <c r="BK137" i="2"/>
  <c r="J133" i="2"/>
  <c r="BK129" i="2"/>
  <c r="BK128" i="2"/>
  <c r="BK127" i="2"/>
  <c r="BK125" i="2"/>
  <c r="BK123" i="2"/>
  <c r="J123" i="2"/>
  <c r="J122" i="2"/>
  <c r="BK169" i="2"/>
  <c r="J167" i="2"/>
  <c r="BK159" i="2"/>
  <c r="BK157" i="2"/>
  <c r="BK155" i="2"/>
  <c r="BK153" i="2"/>
  <c r="BK152" i="2"/>
  <c r="BK150" i="2"/>
  <c r="BK148" i="2"/>
  <c r="BK146" i="2"/>
  <c r="BK143" i="2"/>
  <c r="BK139" i="2"/>
  <c r="J135" i="2"/>
  <c r="BK131" i="2"/>
  <c r="BK438" i="3"/>
  <c r="J438" i="3"/>
  <c r="BK437" i="3"/>
  <c r="J437" i="3"/>
  <c r="BK436" i="3"/>
  <c r="J436" i="3"/>
  <c r="BK434" i="3"/>
  <c r="BK433" i="3"/>
  <c r="BK430" i="3"/>
  <c r="BK426" i="3"/>
  <c r="J422" i="3"/>
  <c r="BK419" i="3"/>
  <c r="J417" i="3"/>
  <c r="BK413" i="3"/>
  <c r="J411" i="3"/>
  <c r="J407" i="3"/>
  <c r="BK397" i="3"/>
  <c r="J391" i="3"/>
  <c r="BK387" i="3"/>
  <c r="J385" i="3"/>
  <c r="J381" i="3"/>
  <c r="J379" i="3"/>
  <c r="BK375" i="3"/>
  <c r="BK373" i="3"/>
  <c r="BK371" i="3"/>
  <c r="J369" i="3"/>
  <c r="J368" i="3"/>
  <c r="J367" i="3"/>
  <c r="J366" i="3"/>
  <c r="BK364" i="3"/>
  <c r="BK362" i="3"/>
  <c r="J360" i="3"/>
  <c r="BK355" i="3"/>
  <c r="J352" i="3"/>
  <c r="J350" i="3"/>
  <c r="BK347" i="3"/>
  <c r="J344" i="3"/>
  <c r="BK340" i="3"/>
  <c r="J337" i="3"/>
  <c r="BK336" i="3"/>
  <c r="BK334" i="3"/>
  <c r="J332" i="3"/>
  <c r="J329" i="3"/>
  <c r="J323" i="3"/>
  <c r="BK320" i="3"/>
  <c r="J314" i="3"/>
  <c r="J311" i="3"/>
  <c r="J308" i="3"/>
  <c r="J304" i="3"/>
  <c r="J301" i="3"/>
  <c r="BK300" i="3"/>
  <c r="J433" i="3"/>
  <c r="J430" i="3"/>
  <c r="J421" i="3"/>
  <c r="BK417" i="3"/>
  <c r="J409" i="3"/>
  <c r="J405" i="3"/>
  <c r="J397" i="3"/>
  <c r="BK389" i="3"/>
  <c r="BK386" i="3"/>
  <c r="J383" i="3"/>
  <c r="BK381" i="3"/>
  <c r="BK377" i="3"/>
  <c r="BK374" i="3"/>
  <c r="J372" i="3"/>
  <c r="BK370" i="3"/>
  <c r="BK368" i="3"/>
  <c r="BK366" i="3"/>
  <c r="J364" i="3"/>
  <c r="J362" i="3"/>
  <c r="BK358" i="3"/>
  <c r="J358" i="3"/>
  <c r="J355" i="3"/>
  <c r="BK352" i="3"/>
  <c r="J347" i="3"/>
  <c r="BK344" i="3"/>
  <c r="J340" i="3"/>
  <c r="BK337" i="3"/>
  <c r="J336" i="3"/>
  <c r="J334" i="3"/>
  <c r="BK332" i="3"/>
  <c r="BK329" i="3"/>
  <c r="BK323" i="3"/>
  <c r="J320" i="3"/>
  <c r="BK314" i="3"/>
  <c r="BK311" i="3"/>
  <c r="BK309" i="3"/>
  <c r="BK306" i="3"/>
  <c r="BK303" i="3"/>
  <c r="BK298" i="3"/>
  <c r="J298" i="3"/>
  <c r="J297" i="3"/>
  <c r="J295" i="3"/>
  <c r="J294" i="3"/>
  <c r="BK291" i="3"/>
  <c r="BK288" i="3"/>
  <c r="J285" i="3"/>
  <c r="BK282" i="3"/>
  <c r="J276" i="3"/>
  <c r="J272" i="3"/>
  <c r="J268" i="3"/>
  <c r="J265" i="3"/>
  <c r="J260" i="3"/>
  <c r="BK257" i="3"/>
  <c r="BK256" i="3"/>
  <c r="J253" i="3"/>
  <c r="BK245" i="3"/>
  <c r="J232" i="3"/>
  <c r="BK227" i="3"/>
  <c r="BK215" i="3"/>
  <c r="BK198" i="3"/>
  <c r="J188" i="3"/>
  <c r="J183" i="3"/>
  <c r="J178" i="3"/>
  <c r="BK158" i="3"/>
  <c r="J140" i="3"/>
  <c r="J130" i="3"/>
  <c r="BK128" i="3"/>
  <c r="BK292" i="3"/>
  <c r="J289" i="3"/>
  <c r="J286" i="3"/>
  <c r="J283" i="3"/>
  <c r="BK277" i="3"/>
  <c r="J274" i="3"/>
  <c r="J271" i="3"/>
  <c r="BK266" i="3"/>
  <c r="BK265" i="3"/>
  <c r="BK260" i="3"/>
  <c r="J257" i="3"/>
  <c r="BK254" i="3"/>
  <c r="J250" i="3"/>
  <c r="J242" i="3"/>
  <c r="BK229" i="3"/>
  <c r="J215" i="3"/>
  <c r="J198" i="3"/>
  <c r="BK192" i="3"/>
  <c r="BK188" i="3"/>
  <c r="BK178" i="3"/>
  <c r="J168" i="3"/>
  <c r="BK140" i="3"/>
  <c r="BK130" i="3"/>
  <c r="J126" i="3"/>
  <c r="J132" i="4"/>
  <c r="BK129" i="4"/>
  <c r="J127" i="4"/>
  <c r="J125" i="4"/>
  <c r="J124" i="4"/>
  <c r="BK122" i="4"/>
  <c r="BK120" i="4"/>
  <c r="BK132" i="4"/>
  <c r="BK130" i="4"/>
  <c r="J129" i="4"/>
  <c r="J128" i="4"/>
  <c r="BK126" i="4"/>
  <c r="BK124" i="4"/>
  <c r="J122" i="4"/>
  <c r="J120" i="4"/>
  <c r="P121" i="2" l="1"/>
  <c r="T121" i="2"/>
  <c r="P154" i="2"/>
  <c r="T154" i="2"/>
  <c r="P125" i="3"/>
  <c r="T125" i="3"/>
  <c r="P217" i="3"/>
  <c r="T217" i="3"/>
  <c r="T124" i="3" s="1"/>
  <c r="T123" i="3" s="1"/>
  <c r="BK241" i="3"/>
  <c r="J241" i="3"/>
  <c r="J101" i="3"/>
  <c r="T241" i="3"/>
  <c r="P428" i="3"/>
  <c r="T428" i="3"/>
  <c r="P435" i="3"/>
  <c r="T435" i="3"/>
  <c r="BK118" i="4"/>
  <c r="J118" i="4"/>
  <c r="J97" i="4"/>
  <c r="R118" i="4"/>
  <c r="R117" i="4"/>
  <c r="BK121" i="2"/>
  <c r="J121" i="2"/>
  <c r="J98" i="2"/>
  <c r="R121" i="2"/>
  <c r="BK154" i="2"/>
  <c r="J154" i="2"/>
  <c r="J99" i="2"/>
  <c r="R154" i="2"/>
  <c r="BK125" i="3"/>
  <c r="J125" i="3" s="1"/>
  <c r="J98" i="3" s="1"/>
  <c r="R125" i="3"/>
  <c r="BK217" i="3"/>
  <c r="J217" i="3"/>
  <c r="J99" i="3"/>
  <c r="R217" i="3"/>
  <c r="P241" i="3"/>
  <c r="R241" i="3"/>
  <c r="BK428" i="3"/>
  <c r="J428" i="3"/>
  <c r="J102" i="3"/>
  <c r="R428" i="3"/>
  <c r="BK435" i="3"/>
  <c r="J435" i="3"/>
  <c r="J103" i="3"/>
  <c r="R435" i="3"/>
  <c r="P118" i="4"/>
  <c r="P117" i="4"/>
  <c r="AU97" i="1"/>
  <c r="T118" i="4"/>
  <c r="T117" i="4"/>
  <c r="BK231" i="3"/>
  <c r="J231" i="3"/>
  <c r="J100" i="3"/>
  <c r="E85" i="4"/>
  <c r="J91" i="4"/>
  <c r="J92" i="4"/>
  <c r="F113" i="4"/>
  <c r="F114" i="4"/>
  <c r="BE124" i="4"/>
  <c r="BE125" i="4"/>
  <c r="BE126" i="4"/>
  <c r="BE131" i="4"/>
  <c r="BE132" i="4"/>
  <c r="J89" i="4"/>
  <c r="BE119" i="4"/>
  <c r="BE120" i="4"/>
  <c r="BE121" i="4"/>
  <c r="BE122" i="4"/>
  <c r="BE123" i="4"/>
  <c r="BE127" i="4"/>
  <c r="BE128" i="4"/>
  <c r="BE129" i="4"/>
  <c r="BE130" i="4"/>
  <c r="J89" i="3"/>
  <c r="J91" i="3"/>
  <c r="J92" i="3"/>
  <c r="BE130" i="3"/>
  <c r="BE168" i="3"/>
  <c r="BE183" i="3"/>
  <c r="BE188" i="3"/>
  <c r="BE192" i="3"/>
  <c r="BE194" i="3"/>
  <c r="BE215" i="3"/>
  <c r="BE229" i="3"/>
  <c r="BE245" i="3"/>
  <c r="BE253" i="3"/>
  <c r="BE257" i="3"/>
  <c r="BE259" i="3"/>
  <c r="BE260" i="3"/>
  <c r="BE262" i="3"/>
  <c r="BE265" i="3"/>
  <c r="BE271" i="3"/>
  <c r="BE274" i="3"/>
  <c r="BE276" i="3"/>
  <c r="BE283" i="3"/>
  <c r="BE286" i="3"/>
  <c r="BE288" i="3"/>
  <c r="E85" i="3"/>
  <c r="F91" i="3"/>
  <c r="F92" i="3"/>
  <c r="BE126" i="3"/>
  <c r="BE128" i="3"/>
  <c r="BE132" i="3"/>
  <c r="BE140" i="3"/>
  <c r="BE150" i="3"/>
  <c r="BE158" i="3"/>
  <c r="BE178" i="3"/>
  <c r="BE179" i="3"/>
  <c r="BE198" i="3"/>
  <c r="BE207" i="3"/>
  <c r="BE218" i="3"/>
  <c r="BE227" i="3"/>
  <c r="BE232" i="3"/>
  <c r="BE242" i="3"/>
  <c r="BE250" i="3"/>
  <c r="BE254" i="3"/>
  <c r="BE256" i="3"/>
  <c r="BE266" i="3"/>
  <c r="BE268" i="3"/>
  <c r="BE272" i="3"/>
  <c r="BE277" i="3"/>
  <c r="BE282" i="3"/>
  <c r="BE285" i="3"/>
  <c r="BE289" i="3"/>
  <c r="BE291" i="3"/>
  <c r="BE292" i="3"/>
  <c r="BE294" i="3"/>
  <c r="BE295" i="3"/>
  <c r="BE297" i="3"/>
  <c r="BE298" i="3"/>
  <c r="BE300" i="3"/>
  <c r="BE301" i="3"/>
  <c r="BE303" i="3"/>
  <c r="BE304" i="3"/>
  <c r="BE308" i="3"/>
  <c r="BE309" i="3"/>
  <c r="BE311" i="3"/>
  <c r="BE314" i="3"/>
  <c r="BE320" i="3"/>
  <c r="BE322" i="3"/>
  <c r="BE333" i="3"/>
  <c r="BE335" i="3"/>
  <c r="BE336" i="3"/>
  <c r="BE340" i="3"/>
  <c r="BE348" i="3"/>
  <c r="BE350" i="3"/>
  <c r="BE353" i="3"/>
  <c r="BE356" i="3"/>
  <c r="BE358" i="3"/>
  <c r="BE366" i="3"/>
  <c r="BE368" i="3"/>
  <c r="BE369" i="3"/>
  <c r="BE375" i="3"/>
  <c r="BE381" i="3"/>
  <c r="BE385" i="3"/>
  <c r="BE391" i="3"/>
  <c r="BE405" i="3"/>
  <c r="BE411" i="3"/>
  <c r="BE413" i="3"/>
  <c r="BE421" i="3"/>
  <c r="BE422" i="3"/>
  <c r="BE426" i="3"/>
  <c r="BE429" i="3"/>
  <c r="BE430" i="3"/>
  <c r="BE433" i="3"/>
  <c r="BE306" i="3"/>
  <c r="BE313" i="3"/>
  <c r="BE319" i="3"/>
  <c r="BE323" i="3"/>
  <c r="BE328" i="3"/>
  <c r="BE329" i="3"/>
  <c r="BE331" i="3"/>
  <c r="BE332" i="3"/>
  <c r="BE334" i="3"/>
  <c r="BE337" i="3"/>
  <c r="BE339" i="3"/>
  <c r="BE342" i="3"/>
  <c r="BE344" i="3"/>
  <c r="BE345" i="3"/>
  <c r="BE347" i="3"/>
  <c r="BE352" i="3"/>
  <c r="BE355" i="3"/>
  <c r="BE360" i="3"/>
  <c r="BE362" i="3"/>
  <c r="BE363" i="3"/>
  <c r="BE364" i="3"/>
  <c r="BE365" i="3"/>
  <c r="BE367" i="3"/>
  <c r="BE370" i="3"/>
  <c r="BE371" i="3"/>
  <c r="BE372" i="3"/>
  <c r="BE373" i="3"/>
  <c r="BE374" i="3"/>
  <c r="BE377" i="3"/>
  <c r="BE379" i="3"/>
  <c r="BE383" i="3"/>
  <c r="BE386" i="3"/>
  <c r="BE387" i="3"/>
  <c r="BE389" i="3"/>
  <c r="BE393" i="3"/>
  <c r="BE397" i="3"/>
  <c r="BE407" i="3"/>
  <c r="BE409" i="3"/>
  <c r="BE415" i="3"/>
  <c r="BE417" i="3"/>
  <c r="BE419" i="3"/>
  <c r="BE424" i="3"/>
  <c r="BE432" i="3"/>
  <c r="BE434" i="3"/>
  <c r="BE436" i="3"/>
  <c r="BE437" i="3"/>
  <c r="BE438" i="3"/>
  <c r="BE137" i="2"/>
  <c r="BE141" i="2"/>
  <c r="BE144" i="2"/>
  <c r="BE152" i="2"/>
  <c r="BE157" i="2"/>
  <c r="BE159" i="2"/>
  <c r="BE167" i="2"/>
  <c r="BE168" i="2"/>
  <c r="BE170" i="2"/>
  <c r="E85" i="2"/>
  <c r="J89" i="2"/>
  <c r="F91" i="2"/>
  <c r="J91" i="2"/>
  <c r="F92" i="2"/>
  <c r="J92" i="2"/>
  <c r="BE122" i="2"/>
  <c r="BE123" i="2"/>
  <c r="BE125" i="2"/>
  <c r="BE127" i="2"/>
  <c r="BE128" i="2"/>
  <c r="BE129" i="2"/>
  <c r="BE131" i="2"/>
  <c r="BE133" i="2"/>
  <c r="BE135" i="2"/>
  <c r="BE139" i="2"/>
  <c r="BE143" i="2"/>
  <c r="BE146" i="2"/>
  <c r="BE148" i="2"/>
  <c r="BE150" i="2"/>
  <c r="BE151" i="2"/>
  <c r="BE153" i="2"/>
  <c r="BE155" i="2"/>
  <c r="BE163" i="2"/>
  <c r="BE169" i="2"/>
  <c r="F34" i="2"/>
  <c r="BA95" i="1"/>
  <c r="F35" i="2"/>
  <c r="BB95" i="1"/>
  <c r="F37" i="2"/>
  <c r="BD95" i="1"/>
  <c r="J34" i="3"/>
  <c r="AW96" i="1"/>
  <c r="F36" i="3"/>
  <c r="BC96" i="1"/>
  <c r="J34" i="4"/>
  <c r="AW97" i="1"/>
  <c r="F36" i="4"/>
  <c r="BC97" i="1"/>
  <c r="F34" i="4"/>
  <c r="BA97" i="1"/>
  <c r="F35" i="4"/>
  <c r="BB97" i="1"/>
  <c r="F37" i="4"/>
  <c r="BD97" i="1"/>
  <c r="J34" i="2"/>
  <c r="AW95" i="1"/>
  <c r="F36" i="2"/>
  <c r="BC95" i="1"/>
  <c r="F34" i="3"/>
  <c r="BA96" i="1"/>
  <c r="F35" i="3"/>
  <c r="BB96" i="1"/>
  <c r="F37" i="3"/>
  <c r="BD96" i="1"/>
  <c r="R124" i="3" l="1"/>
  <c r="R123" i="3"/>
  <c r="R120" i="2"/>
  <c r="R119" i="2"/>
  <c r="P124" i="3"/>
  <c r="P123" i="3"/>
  <c r="AU96" i="1"/>
  <c r="T120" i="2"/>
  <c r="T119" i="2"/>
  <c r="P120" i="2"/>
  <c r="P119" i="2"/>
  <c r="AU95" i="1"/>
  <c r="BK120" i="2"/>
  <c r="J120" i="2"/>
  <c r="J97" i="2"/>
  <c r="BK124" i="3"/>
  <c r="J124" i="3" s="1"/>
  <c r="J97" i="3" s="1"/>
  <c r="BK117" i="4"/>
  <c r="J117" i="4"/>
  <c r="J30" i="4"/>
  <c r="AG97" i="1" s="1"/>
  <c r="AN97" i="1" s="1"/>
  <c r="F33" i="2"/>
  <c r="AZ95" i="1" s="1"/>
  <c r="J33" i="2"/>
  <c r="AV95" i="1"/>
  <c r="AT95" i="1"/>
  <c r="F33" i="3"/>
  <c r="AZ96" i="1" s="1"/>
  <c r="J33" i="3"/>
  <c r="AV96" i="1" s="1"/>
  <c r="AT96" i="1" s="1"/>
  <c r="J33" i="4"/>
  <c r="AV97" i="1"/>
  <c r="AT97" i="1"/>
  <c r="F33" i="4"/>
  <c r="AZ97" i="1"/>
  <c r="BB94" i="1"/>
  <c r="W31" i="1" s="1"/>
  <c r="BD94" i="1"/>
  <c r="W33" i="1"/>
  <c r="BC94" i="1"/>
  <c r="W32" i="1"/>
  <c r="BA94" i="1"/>
  <c r="W30" i="1"/>
  <c r="J96" i="4" l="1"/>
  <c r="BK119" i="2"/>
  <c r="J119" i="2"/>
  <c r="J96" i="2"/>
  <c r="BK123" i="3"/>
  <c r="J123" i="3"/>
  <c r="J39" i="4"/>
  <c r="AU94" i="1"/>
  <c r="J30" i="3"/>
  <c r="AG96" i="1"/>
  <c r="AZ94" i="1"/>
  <c r="W29" i="1"/>
  <c r="AW94" i="1"/>
  <c r="AK30" i="1"/>
  <c r="AX94" i="1"/>
  <c r="AY94" i="1"/>
  <c r="J39" i="3" l="1"/>
  <c r="J96" i="3"/>
  <c r="AN96" i="1"/>
  <c r="J30" i="2"/>
  <c r="AG95" i="1" s="1"/>
  <c r="AG94" i="1" s="1"/>
  <c r="AK26" i="1" s="1"/>
  <c r="AK35" i="1" s="1"/>
  <c r="AV94" i="1"/>
  <c r="AK29" i="1"/>
  <c r="J39" i="2" l="1"/>
  <c r="AN95" i="1"/>
  <c r="AT94" i="1"/>
  <c r="AN94" i="1" l="1"/>
</calcChain>
</file>

<file path=xl/sharedStrings.xml><?xml version="1.0" encoding="utf-8"?>
<sst xmlns="http://schemas.openxmlformats.org/spreadsheetml/2006/main" count="4379" uniqueCount="933">
  <si>
    <t>Export Komplet</t>
  </si>
  <si>
    <t/>
  </si>
  <si>
    <t>2.0</t>
  </si>
  <si>
    <t>False</t>
  </si>
  <si>
    <t>{8f3794ea-7223-4c9c-8ba0-e8cf0a31c961}</t>
  </si>
  <si>
    <t>&gt;&gt;  skryté sloupce  &lt;&lt;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</si>
  <si>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</si>
  <si>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</si>
  <si>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</si>
  <si>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</si>
  <si>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</si>
  <si>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</si>
  <si>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</si>
  <si>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</si>
  <si>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ST30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</si>
  <si>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</si>
  <si>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</si>
  <si>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Rudolfov - Tulipánová ulice, rekonstrukce vodohospodářských sítí</t>
  </si>
  <si>
    <t>KSO:</t>
  </si>
  <si>
    <t>CC-CZ:</t>
  </si>
  <si>
    <t>Místo:</t>
  </si>
  <si>
    <t xml:space="preserve"> </t>
  </si>
  <si>
    <t>Datum:</t>
  </si>
  <si>
    <t>Zadavatel:</t>
  </si>
  <si>
    <t>IČ:</t>
  </si>
  <si>
    <t>DIČ:</t>
  </si>
  <si>
    <t>Uchazeč:</t>
  </si>
  <si>
    <t>Projektant: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</si>
  <si>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</si>
  <si>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</si>
  <si>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</si>
  <si>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</si>
  <si>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</si>
  <si>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</si>
  <si>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</si>
  <si>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</si>
  <si>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</si>
  <si>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</si>
  <si>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</si>
  <si>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</si>
  <si>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</si>
  <si>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</si>
  <si>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</si>
  <si>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</si>
  <si>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</si>
  <si>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</si>
  <si>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</si>
  <si>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</si>
  <si>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</si>
  <si>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</si>
  <si>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</si>
  <si>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</si>
  <si>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</si>
  <si>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</si>
  <si>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</si>
  <si>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</si>
  <si>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</si>
  <si>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</si>
  <si>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</si>
  <si>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</si>
  <si>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</si>
  <si>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</si>
  <si>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</si>
  <si>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</si>
  <si>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</si>
  <si>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</si>
  <si>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</si>
  <si>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</si>
  <si>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</si>
  <si>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</si>
  <si>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</si>
  <si>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</si>
  <si>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</si>
  <si>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</si>
  <si>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</si>
  <si>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</si>
  <si>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30a</t>
  </si>
  <si>
    <t>Povrchy</t>
  </si>
  <si>
    <t>STA</t>
  </si>
  <si>
    <t>1</t>
  </si>
  <si>
    <t>{87107c45-e00b-4d81-ba5b-f234a256c6e6}</t>
  </si>
  <si>
    <t>2</t>
  </si>
  <si>
    <t>30b</t>
  </si>
  <si>
    <t>Rekonstrukce vodohospodářských sítí</t>
  </si>
  <si>
    <t>{dd7e630d-7a25-41e0-83d4-089ec2b6b458}</t>
  </si>
  <si>
    <t>30c</t>
  </si>
  <si>
    <t>Vedlejší rozpočtové náklady</t>
  </si>
  <si>
    <t>{0fd80f00-92a2-47a6-86bd-6de3ffc9f502}</t>
  </si>
  <si>
    <t>KRYCÍ LIST SOUPISU PRACÍ</t>
  </si>
  <si>
    <t>Objekt:</t>
  </si>
  <si>
    <t>30a - Povrchy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</si>
  <si>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</si>
  <si>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</si>
  <si>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</si>
  <si>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</si>
  <si>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</si>
  <si>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</si>
  <si>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Povrchy</t>
  </si>
  <si>
    <t xml:space="preserve">    997 - Přesun sutě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</si>
  <si>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</si>
  <si>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</si>
  <si>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</si>
  <si>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</si>
  <si>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</si>
  <si>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</si>
  <si>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</si>
  <si>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</si>
  <si>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</si>
  <si>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</si>
  <si>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</si>
  <si>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</si>
  <si>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</si>
  <si>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</si>
  <si>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</si>
  <si>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</si>
  <si>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K</t>
  </si>
  <si>
    <t>113106271</t>
  </si>
  <si>
    <t>Rozebrání dlažeb vozovek ze zámkové dlažby s ložem z kameniva strojně pl přes 50 do 200 m2</t>
  </si>
  <si>
    <t>m2</t>
  </si>
  <si>
    <t>4</t>
  </si>
  <si>
    <t>-575006363</t>
  </si>
  <si>
    <t>113107223</t>
  </si>
  <si>
    <t>Odstranění podkladu z kameniva drceného tl přes 200 do 300 mm strojně pl přes 200 m2</t>
  </si>
  <si>
    <t>1488794143</t>
  </si>
  <si>
    <t>P</t>
  </si>
  <si>
    <t>Poznámka k položce:_x000D_
Asfaltová komunikace - rozebrání podkladní vrstvy ze štěrkodrtě...tl. 2x 150 mm</t>
  </si>
  <si>
    <t>3</t>
  </si>
  <si>
    <t>113107242</t>
  </si>
  <si>
    <t>Odstranění podkladu nebo krytu živičného strojně pl přes 200 m2</t>
  </si>
  <si>
    <t>863193621</t>
  </si>
  <si>
    <t>Poznámka k položce:_x000D_
Asfaltová komunikace - živičný kryt a podklad - rozebrání</t>
  </si>
  <si>
    <t>113201111</t>
  </si>
  <si>
    <t xml:space="preserve">Rozebrání obrub chodníkových </t>
  </si>
  <si>
    <t>m</t>
  </si>
  <si>
    <t>1537157051</t>
  </si>
  <si>
    <t>5</t>
  </si>
  <si>
    <t>113201112</t>
  </si>
  <si>
    <t>Rozebrání obrub silničních</t>
  </si>
  <si>
    <t>-858671523</t>
  </si>
  <si>
    <t>6</t>
  </si>
  <si>
    <t>121151113</t>
  </si>
  <si>
    <t>Sejmutí ornice plochy do 500 m2 tl vrstvy do 200 mm strojně</t>
  </si>
  <si>
    <t>-1120567536</t>
  </si>
  <si>
    <t>Poznámka k položce:_x000D_
Zatravněné plochy - sejmutí ornice v tl. 200 mm</t>
  </si>
  <si>
    <t>7</t>
  </si>
  <si>
    <t>181351103</t>
  </si>
  <si>
    <t>Rozprostření ornice tl vrstvy do 200 mm pl přes 100 do 500 m2 v rovině nebo ve svahu do 1:5 strojně</t>
  </si>
  <si>
    <t>-1190212548</t>
  </si>
  <si>
    <t>Poznámka k položce:_x000D_
Zatravněné plochy - znovurozprostření sejmuté ornice</t>
  </si>
  <si>
    <t>8</t>
  </si>
  <si>
    <t>181411131</t>
  </si>
  <si>
    <t>Založení parkového trávníku výsevem pl do 1000 m2 v rovině a ve svahu do 1:5</t>
  </si>
  <si>
    <t>-715963654</t>
  </si>
  <si>
    <t>Poznámka k položce:_x000D_
Zatravněné plochy - osetí</t>
  </si>
  <si>
    <t>9</t>
  </si>
  <si>
    <t>M</t>
  </si>
  <si>
    <t>00572410</t>
  </si>
  <si>
    <t>osivo směs travní parková</t>
  </si>
  <si>
    <t>kg</t>
  </si>
  <si>
    <t>-1953916498</t>
  </si>
  <si>
    <t>VV</t>
  </si>
  <si>
    <t>306*0,03 'Přepočtené koeficientem množství</t>
  </si>
  <si>
    <t>10</t>
  </si>
  <si>
    <t>564751111</t>
  </si>
  <si>
    <t>Podklad z kameniva hrubého drceného vel. 0-63 mm plochy přes 100 m2 tl 150 mm</t>
  </si>
  <si>
    <t>-859393857</t>
  </si>
  <si>
    <t>Poznámka k položce:_x000D_
Asfaltová komunikace - podklad ze štěrkodrtě 0-63 2x tl. 150 mm - zřízení, doloženy zkoušky hutnění</t>
  </si>
  <si>
    <t>11</t>
  </si>
  <si>
    <t>564770101</t>
  </si>
  <si>
    <t>Podklad z kameniva hrubého drceného vel. 0-32 mm plochy do 100 m2 tl 250 mm</t>
  </si>
  <si>
    <t>722226224</t>
  </si>
  <si>
    <t>Poznámka k položce:_x000D_
Podklad pod zámkovou dlažbu ze štěrkodrtě 0-32, tl. 250 mm</t>
  </si>
  <si>
    <t>565155111</t>
  </si>
  <si>
    <t xml:space="preserve">Asfaltový beton vrstva podkladní ACP 16+ (obalované kamenivo OKS) tl 70 mm </t>
  </si>
  <si>
    <t>411219391</t>
  </si>
  <si>
    <t>Poznámka k položce:_x000D_
Asfaltová komunikace - znovuzřízení</t>
  </si>
  <si>
    <t>13</t>
  </si>
  <si>
    <t>573211108</t>
  </si>
  <si>
    <t>Postřik živičný spojovací z asfaltu v množství 0,40 kg/m2</t>
  </si>
  <si>
    <t>996981374</t>
  </si>
  <si>
    <t>14</t>
  </si>
  <si>
    <t>577134111</t>
  </si>
  <si>
    <t>Asfaltový beton vrstva obrusná ACO 11 (ABS) tř. I tl 40 mm  z nemodifikovaného asfaltu</t>
  </si>
  <si>
    <t>-1099449161</t>
  </si>
  <si>
    <t>15</t>
  </si>
  <si>
    <t>596212211</t>
  </si>
  <si>
    <t>Kladení zámkové dlažby pozemních komunikací tl 80 mm pl přes 50 do 100 m2, s ložem z kameniva těženého nebo drceného tl. do 50 mm</t>
  </si>
  <si>
    <t>83079661</t>
  </si>
  <si>
    <t>Poznámka k položce:_x000D_
Zřízení zámkové dlažby, ložní vrstva dlažby (štěrk) tl. 40 mm</t>
  </si>
  <si>
    <t>16</t>
  </si>
  <si>
    <t>59245013</t>
  </si>
  <si>
    <t xml:space="preserve">dlažba zámková betonová tl 80mm </t>
  </si>
  <si>
    <t>-209586172</t>
  </si>
  <si>
    <t>Poznámka k položce:_x000D_
Spotřeba: 36 kus/m2</t>
  </si>
  <si>
    <t>17</t>
  </si>
  <si>
    <t>916131112</t>
  </si>
  <si>
    <t>Osazení silničního obrubníku betonového do lože z betonu prostého</t>
  </si>
  <si>
    <t>1183852377</t>
  </si>
  <si>
    <t>18</t>
  </si>
  <si>
    <t>59217034</t>
  </si>
  <si>
    <t>obrubník silniční betonový 1000x150x300mm</t>
  </si>
  <si>
    <t>211208029</t>
  </si>
  <si>
    <t>19</t>
  </si>
  <si>
    <t>916231112</t>
  </si>
  <si>
    <t>Osazení chodníkového obrubníku betonového do lože z betonu prostého</t>
  </si>
  <si>
    <t>983517999</t>
  </si>
  <si>
    <t>20</t>
  </si>
  <si>
    <t>59217016</t>
  </si>
  <si>
    <t>obrubník betonový chodníkový 1000x80x250mm</t>
  </si>
  <si>
    <t>-569323483</t>
  </si>
  <si>
    <t>997</t>
  </si>
  <si>
    <t>Přesun sutě</t>
  </si>
  <si>
    <t>997221551</t>
  </si>
  <si>
    <t>Vodorovná doprava suti ze sypkých materiálů do 1 km</t>
  </si>
  <si>
    <t>t</t>
  </si>
  <si>
    <t>1831640253</t>
  </si>
  <si>
    <t>Poznámka k položce:_x000D_
Asfaltová komunikace - odstranění podkladu z kameniva drceného</t>
  </si>
  <si>
    <t>22</t>
  </si>
  <si>
    <t>997221559</t>
  </si>
  <si>
    <t>Příplatek ZKD 1 km u vodorovné dopravy suti ze sypkých materiálů</t>
  </si>
  <si>
    <t>1965352721</t>
  </si>
  <si>
    <t>220,0*9  "příplatek kvodorovnému přemístění za každý další započatý km přes 1 km na vzdálenost 10 km</t>
  </si>
  <si>
    <t>23</t>
  </si>
  <si>
    <t>997221571</t>
  </si>
  <si>
    <t>Vodorovná doprava vybouraných hmot do 1 km</t>
  </si>
  <si>
    <t>374210232</t>
  </si>
  <si>
    <t>123,55  "beton (zámková dlažba, obrubníky)</t>
  </si>
  <si>
    <t>110,00  "asfalt</t>
  </si>
  <si>
    <t>Součet</t>
  </si>
  <si>
    <t>24</t>
  </si>
  <si>
    <t>997221579</t>
  </si>
  <si>
    <t>Příplatek ZKD 1 km u vodorovné dopravy vybouraných hmot</t>
  </si>
  <si>
    <t>1059344679</t>
  </si>
  <si>
    <t>123,55*9  "příplatek k vodorovnému přemístění za každý další započatý km přes 1 km na vzdálenost 10 km - beton (zámková dlažba, obrubníky)</t>
  </si>
  <si>
    <t>110,00*39  "příplatek k vodorovnému přemístění za každý další započatý km přes 1 km na vzdálenost 40 km - nebezpečný odpad (asfalt)</t>
  </si>
  <si>
    <t>25</t>
  </si>
  <si>
    <t>997221611</t>
  </si>
  <si>
    <t>Nakládání suti na dopravní prostředky pro vodorovnou dopravu</t>
  </si>
  <si>
    <t>1008177666</t>
  </si>
  <si>
    <t>26</t>
  </si>
  <si>
    <t>997221861</t>
  </si>
  <si>
    <t>Poplatek za uložení na skládce (skládkovné) stavebního odpadu z prostého betonu pod kódem 17 01 01</t>
  </si>
  <si>
    <t>368025458</t>
  </si>
  <si>
    <t>27</t>
  </si>
  <si>
    <t>997221873</t>
  </si>
  <si>
    <t>Poplatek za uložení na skládce (skládkovné) stavebního odpadu zeminy a kamení zatříděného do Katalogu odpadů pod kódem 17 05 04</t>
  </si>
  <si>
    <t>1203107725</t>
  </si>
  <si>
    <t>28</t>
  </si>
  <si>
    <t>997221875</t>
  </si>
  <si>
    <t>Poplatek za uložení na skládce (skládkovné) stavebního odpadu asfaltového bez obsahu dehtu zatříděného do Katalogu odpadů pod kódem 17 03 02</t>
  </si>
  <si>
    <t>-568271681</t>
  </si>
  <si>
    <t>30b - Rekonstrukce vodohospodářských sítí</t>
  </si>
  <si>
    <t xml:space="preserve">    1 - Zemní práce</t>
  </si>
  <si>
    <t xml:space="preserve">    2 - Zakládání</t>
  </si>
  <si>
    <t xml:space="preserve">    4 - Vodorovné konstrukce</t>
  </si>
  <si>
    <t xml:space="preserve">    8 - Trubní vedení</t>
  </si>
  <si>
    <t xml:space="preserve">    998 - Přesun hmot</t>
  </si>
  <si>
    <t>Zemní práce</t>
  </si>
  <si>
    <t>119001421</t>
  </si>
  <si>
    <t xml:space="preserve">Dočasné zajištění kabelů a kabelových tratí </t>
  </si>
  <si>
    <t>-200335862</t>
  </si>
  <si>
    <t>Poznámka k položce:_x000D_
Dočasné zajištění a ochrana, zapískování</t>
  </si>
  <si>
    <t>131351203</t>
  </si>
  <si>
    <t>Hloubení jam zapažených v hornině třídy těžitelnosti II skupiny 4 objem do 100 m3 strojně</t>
  </si>
  <si>
    <t>m3</t>
  </si>
  <si>
    <t>2016298452</t>
  </si>
  <si>
    <t>(15*6)*0,8  "výkop pro šachtu - těžitelnost 4 80%</t>
  </si>
  <si>
    <t>131451201</t>
  </si>
  <si>
    <t>Hloubení jam zapažených v hornině třídy těžitelnosti II skupiny 5 objem do 20 m3 strojně</t>
  </si>
  <si>
    <t>-1604527263</t>
  </si>
  <si>
    <t>(6*15)*0,2  "výkop pro šachtu - těžitelnost 5 20%</t>
  </si>
  <si>
    <t>132312222</t>
  </si>
  <si>
    <t>Hloubení zapažených rýh šířky do 2000 mm v nesoudržných horninách třídy těžitelnosti II skupiny 4 ručně</t>
  </si>
  <si>
    <t>1343326598</t>
  </si>
  <si>
    <t>Poznámka k položce:_x000D_
Ruční výkop v blízkosti podzemních vedení - seznámení,oznámení, ověření, kontrola</t>
  </si>
  <si>
    <t>(26*2)*0,8  "vodovodní řad - těžitelnost 4 80%</t>
  </si>
  <si>
    <t>(26*2)*0,8  "kanalizační stoka - těžitelnost 4 80%</t>
  </si>
  <si>
    <t>(3*2)*0,8  "kanalizační stoka - těžitelnost 4 80%</t>
  </si>
  <si>
    <t>(15*2)*0,8  "vodovodní příppojky - těžitelnost 4 80%</t>
  </si>
  <si>
    <t>(22*2)*0,8  "kanalizační přípojky - těžitelnost 4 80%</t>
  </si>
  <si>
    <t>132354204</t>
  </si>
  <si>
    <t>Hloubení zapažených rýh š do 2000 mm v hornině třídy těžitelnosti II skupiny 4 objem do 500 m3</t>
  </si>
  <si>
    <t>-2114511518</t>
  </si>
  <si>
    <t>(157,0*0,9*1,65)*0,8  "vodovodní řad - těžizelnost 4 80%</t>
  </si>
  <si>
    <t>(144,0*0,9*1,95)*0,8  "kanalizační stoka - těžitelnost 4 80%</t>
  </si>
  <si>
    <t>(4,0*1,2*1,85)*0,8  "kanalizační stoka - těžitelnost 4 80%</t>
  </si>
  <si>
    <t>(54,0*0,9*1,40)*0,8  "vodovodní přípojky - těžitelnost 4 80%</t>
  </si>
  <si>
    <t>(44,0*1,3*1,60)*0,8  "kanalizační přípojky - těžitelnost 4 80%</t>
  </si>
  <si>
    <t>(13,0*0,75*0,65)*0,8  "odvodnění komunikace - těžitelnost 4 80%</t>
  </si>
  <si>
    <t>(15,0*0,9*1,10)*0,8  "přípojky odvodnění komunikace - těžitelnost 4 80%</t>
  </si>
  <si>
    <t xml:space="preserve">- 147,20  "ruční výkop těžitelnost 4 </t>
  </si>
  <si>
    <t>132412222</t>
  </si>
  <si>
    <t>Hloubení zapažených rýh šířky do 2000 mm v nesoudržných horninách třídy těžitelnosti II skupiny 5 ručně</t>
  </si>
  <si>
    <t>-428785477</t>
  </si>
  <si>
    <t>Poznámka k položce:_x000D_
Ruční výkop v blízkosti podzemních vedení - seznámení, oznámení, ověření, kontrola</t>
  </si>
  <si>
    <t>(26*2)*0,2  "vodovodní řad - těžitelnost 5 20%</t>
  </si>
  <si>
    <t>(26*2)*0,2  "kanalizační stoka - těžitelnost 5 20%</t>
  </si>
  <si>
    <t>(3*2)*0,2  "kanalizační stoka - těžitelnost 5 20%</t>
  </si>
  <si>
    <t>(15*2)*0,2  "vodovodní přípojky - těžitelnost 5 20%</t>
  </si>
  <si>
    <t>(22*2)*0,2  " kanalizační přípojky - těžitelnost 5 20%</t>
  </si>
  <si>
    <t>132454203</t>
  </si>
  <si>
    <t>Hloubení zapažených rýh š do 2000 mm v hornině třídy těžitelnosti II skupiny 5 objem do 100 m3</t>
  </si>
  <si>
    <t>-277490084</t>
  </si>
  <si>
    <t>(157,0*0,9*1,65)*0,2  "vodovodní řad - těžitelnost 5 20%</t>
  </si>
  <si>
    <t>(144,0*0,9*1,95)*0,2  "kanalizační stoka - těžitelnost 5 20%</t>
  </si>
  <si>
    <t>(4,0*1,2*1,85)*0,2  "kanalizační stoka - těžitelnost 5 20%</t>
  </si>
  <si>
    <t>(54,0*0,9*1,40)*0,2  "vodovodní přípojiky - těžitelnost 5 20%</t>
  </si>
  <si>
    <t>(44,0*1,3*1,60)*0,2  "kanalizační přípojky - těžitelnost 5 20%</t>
  </si>
  <si>
    <t>(13,0*0,75*0,65)*0,2  "odvodnění komunikace - těžitelnost 5 20%</t>
  </si>
  <si>
    <t>(15,0*0,9*1,10)*0,2  "přípojky odvodnění komunikace - těžitelnost 5 20%</t>
  </si>
  <si>
    <t>-36,80  "ruční výkop těžitelnost 5</t>
  </si>
  <si>
    <t>151101101</t>
  </si>
  <si>
    <t>Zřízení příložného pažení a rozepření stěn rýh hl do 2 m</t>
  </si>
  <si>
    <t>-967526555</t>
  </si>
  <si>
    <t>(157*1,65)*2  "vodovodní řad</t>
  </si>
  <si>
    <t>(144*1,95)*2  "kanalizační stoka</t>
  </si>
  <si>
    <t>(4*1,85)*2  "kanalizační stoka</t>
  </si>
  <si>
    <t>(54*1,40)*2  "vodovodní přípojky</t>
  </si>
  <si>
    <t>(44*1,60)*2  "kanalizační přípojky</t>
  </si>
  <si>
    <t>(13*0,65)*2  "odvodnění komunikace</t>
  </si>
  <si>
    <t>(15*1,10)*2  "přípojky odvodněníkomunikace</t>
  </si>
  <si>
    <t>6*15  "kanalizačnístoka - zvětšení pažení pro šachtu</t>
  </si>
  <si>
    <t>151101111</t>
  </si>
  <si>
    <t>Odstranění příložného pažení a rozepření stěn rýh hl do 2 m</t>
  </si>
  <si>
    <t>1694328688</t>
  </si>
  <si>
    <t>162551128</t>
  </si>
  <si>
    <t>Vodorovné přemístění přes 2 500 do 3000 m výkopku/sypaniny z horniny třídy těžitelnosti II skupiny 4 a 5</t>
  </si>
  <si>
    <t>762380329</t>
  </si>
  <si>
    <t>90,0+147,2+393,194+36,8+98,299  "materiál z výkopu jam a rýh - odvoz na mezideponii</t>
  </si>
  <si>
    <t>367,515  "materiál použitý na zásyp - odvoz z mezideponie</t>
  </si>
  <si>
    <t>162751137</t>
  </si>
  <si>
    <t>Vodorovné přemístění přes 9 000 do 10000 m výkopku/sypaniny z horniny třídy těžitelnosti II skupiny 4 a 5</t>
  </si>
  <si>
    <t>2055604389</t>
  </si>
  <si>
    <t>Poznámka k položce:_x000D_
Zbylý materiál z výkopu jam a rýh, nevyužitý na zásyp</t>
  </si>
  <si>
    <t>765,493  "materiál z výkopu jam a rýh</t>
  </si>
  <si>
    <t>-367,515  "materiál použitý na zásyp</t>
  </si>
  <si>
    <t>167151112</t>
  </si>
  <si>
    <t>Nakládání výkopku z hornin třídy těžitelnosti II skupiny 4 a 5 přes 100 m3</t>
  </si>
  <si>
    <t>-1632406558</t>
  </si>
  <si>
    <t>367,515  "nakládání materiálu k odvozu zpět na zásyp</t>
  </si>
  <si>
    <t>397,978  "nakládání materiálu nevyužitého na zásyp k odvozu na skládku</t>
  </si>
  <si>
    <t>171201231</t>
  </si>
  <si>
    <t>Poplatek za uložení zeminy a kamení na skládce (skládkovné) kód odpadu 17 05 04</t>
  </si>
  <si>
    <t>1447800755</t>
  </si>
  <si>
    <t>397,978*1,8</t>
  </si>
  <si>
    <t>171251201</t>
  </si>
  <si>
    <t>Uložení sypaniny na skládky nebo meziskládky</t>
  </si>
  <si>
    <t>1370885908</t>
  </si>
  <si>
    <t>397,978  "uložení na skládku</t>
  </si>
  <si>
    <t>765,493  "uložení na mezideponii</t>
  </si>
  <si>
    <t>174151101</t>
  </si>
  <si>
    <t>Zásyp jam, šachet rýh nebo kolem objektů sypaninou se zhutněním</t>
  </si>
  <si>
    <t>-718710492</t>
  </si>
  <si>
    <t>Poznámka k položce:_x000D_
Zásyp materiálem z vykopávek</t>
  </si>
  <si>
    <t>157,0*0,9*1,05  "vodovodní řad</t>
  </si>
  <si>
    <t>144,0*0,9*0,9  "kanalizační stoka</t>
  </si>
  <si>
    <t>4,0*1,2*0,9  "kanalizační stoka</t>
  </si>
  <si>
    <t>54,0*0,9*0,85  "vodovodní přípojky</t>
  </si>
  <si>
    <t>44,0*1,3*0,9  "kanalizační přípojky</t>
  </si>
  <si>
    <t>15,0*0,9*0,4  "přípojky odvodnění komunikace</t>
  </si>
  <si>
    <t>175151101</t>
  </si>
  <si>
    <t>Obsypání potrubí strojně sypaninou bez prohození, uloženou do 3 m</t>
  </si>
  <si>
    <t>871410748</t>
  </si>
  <si>
    <t>(157,0*0,9*0,3)-1,57  "vodovodní řad</t>
  </si>
  <si>
    <t>(144,0*0,9*0,55)-12,96  "kanalizační stoka</t>
  </si>
  <si>
    <t>(4,0*1,2*0,65)-0,64  "kanalizační stoka</t>
  </si>
  <si>
    <t>(54,0*0,9*0,25)-0,046  "vodovodní přípojky</t>
  </si>
  <si>
    <t>(44,0*1,3*0,4)-1,76  "kanalizační přípojky</t>
  </si>
  <si>
    <t>(15,0*0,9*0,4)-0,6  "přípojky odvodnění komunikace</t>
  </si>
  <si>
    <t>58337310</t>
  </si>
  <si>
    <t>štěrkopísek frakce 0/4 - materiál na obsyp</t>
  </si>
  <si>
    <t>-710016292</t>
  </si>
  <si>
    <t>139,644*2 'Přepočtené koeficientem množství</t>
  </si>
  <si>
    <t>Zakládání</t>
  </si>
  <si>
    <t>212755214</t>
  </si>
  <si>
    <t>Trativody z drenážních trubek plastových D 100 mm</t>
  </si>
  <si>
    <t>-1547716798</t>
  </si>
  <si>
    <t xml:space="preserve">Poznámka k položce:_x000D_
Drenáž ve dně výkopu v pískovém loži </t>
  </si>
  <si>
    <t>157,00  "vodovodní řad</t>
  </si>
  <si>
    <t>144,00  "kanalizační stoka</t>
  </si>
  <si>
    <t>4,00  "kanalizační stoka</t>
  </si>
  <si>
    <t>54,00  "vodovodní přípojky</t>
  </si>
  <si>
    <t>44,00  "kanalizační přípojky</t>
  </si>
  <si>
    <t>15,00  "přípojky odvodnění komunikace</t>
  </si>
  <si>
    <t>273321411</t>
  </si>
  <si>
    <t>Betonová deska pod prefabrikovanou kanalizační šachtu</t>
  </si>
  <si>
    <t>1686460263</t>
  </si>
  <si>
    <t>6*0,25  "kanalizační stoka</t>
  </si>
  <si>
    <t>275313611</t>
  </si>
  <si>
    <t>Betonové bloky z betonu tř. C 16/20</t>
  </si>
  <si>
    <t>-2093982316</t>
  </si>
  <si>
    <t>3*(0,7*0,7*0,7)  "vodovodní řad</t>
  </si>
  <si>
    <t>Vodorovné konstrukce</t>
  </si>
  <si>
    <t>451573111</t>
  </si>
  <si>
    <t>Lože pod potrubí otevřený výkop z písku</t>
  </si>
  <si>
    <t>-1762782637</t>
  </si>
  <si>
    <t>Poznámka k položce:_x000D_
Pískový podsyp, tl. 0,1 m</t>
  </si>
  <si>
    <t>14,13  "vodovodní řad</t>
  </si>
  <si>
    <t>12,96  "kanalizační stoka</t>
  </si>
  <si>
    <t>0,48  "kanalizační stoka</t>
  </si>
  <si>
    <t>4,86  "vodovodní přípojky</t>
  </si>
  <si>
    <t>5,72  "kanalizační přípojky</t>
  </si>
  <si>
    <t>1,35  "přípojky odvodnění komunikace</t>
  </si>
  <si>
    <t>Trubní vedení</t>
  </si>
  <si>
    <t>810391811</t>
  </si>
  <si>
    <t>Bourání stávajícího potrubí z betonu DN přes 200 do 400</t>
  </si>
  <si>
    <t>355219471</t>
  </si>
  <si>
    <t>Poznámka k položce:_x000D_
Zrušení stávajícího potrubí - vyjmutí bez zemních prací a povrchů (stávající jsou v trase nových návrhů)</t>
  </si>
  <si>
    <t>4,00  "kanalizační stoka BE 400</t>
  </si>
  <si>
    <t>830361811</t>
  </si>
  <si>
    <t>Bourání stávajícího kameninového potrubí DN přes 150 do 250</t>
  </si>
  <si>
    <t>407868081</t>
  </si>
  <si>
    <t>44,00  "kanalizační přípojky KA 200</t>
  </si>
  <si>
    <t>15,00  "přípojky odvodnění komunikace KA 200</t>
  </si>
  <si>
    <t>830391811</t>
  </si>
  <si>
    <t>Bourání stávajícího kameninového potrubí DN přes 205 do 400</t>
  </si>
  <si>
    <t>1956405347</t>
  </si>
  <si>
    <t>144,00  "kanalizační stoka KA 300</t>
  </si>
  <si>
    <t>857241131</t>
  </si>
  <si>
    <t>Montáž litinových tvarovek DN 80</t>
  </si>
  <si>
    <t>kus</t>
  </si>
  <si>
    <t>652649989</t>
  </si>
  <si>
    <t>55253233</t>
  </si>
  <si>
    <t>tvarovka přírubová litinová vodovodní FF-kus PN10/16 DN 80 dl 100mm</t>
  </si>
  <si>
    <t>601312123</t>
  </si>
  <si>
    <t>Poznámka k položce:_x000D_
Vodovodní řad</t>
  </si>
  <si>
    <t>857242122</t>
  </si>
  <si>
    <t>Montáž litinových tvarovek otevřený výkop DN 80 - koleno s patkou</t>
  </si>
  <si>
    <t>-1921942940</t>
  </si>
  <si>
    <t>55251820</t>
  </si>
  <si>
    <t>koleno litinové prodloužené s patkou DN80</t>
  </si>
  <si>
    <t>2130779194</t>
  </si>
  <si>
    <t>29</t>
  </si>
  <si>
    <t>871161141</t>
  </si>
  <si>
    <t>Montáž potrubí z PE100  SDR 11 otevřený výkop d 32 x 3,0 mm</t>
  </si>
  <si>
    <t>2143794667</t>
  </si>
  <si>
    <t>30</t>
  </si>
  <si>
    <t>28613110</t>
  </si>
  <si>
    <t>potrubí vodovodní jednovrstvé PE100  PN 16 SDR11 32x3,0mm</t>
  </si>
  <si>
    <t>-2003643443</t>
  </si>
  <si>
    <t>Poznámka k položce:_x000D_
Vodovodní přípojky: potrubí PE100 v návinu, jednovrstvé, plnostěnné ,svařování pomocí elektrotvarovek, s atestem na pitnou vodu</t>
  </si>
  <si>
    <t>31</t>
  </si>
  <si>
    <t>871211811</t>
  </si>
  <si>
    <t>Bourání stávajícího potrubí z polyetylenu D do 50 mm</t>
  </si>
  <si>
    <t>315172427</t>
  </si>
  <si>
    <t>Poznámka k položce:_x000D_
Zrušení stávajícího potrubí- vyjmutí bez zemních prací a povrchů (stávající jsou v trase nových návrhů)</t>
  </si>
  <si>
    <t>54,00  "vodovodní přípojky PE 32</t>
  </si>
  <si>
    <t>32</t>
  </si>
  <si>
    <t>871251151</t>
  </si>
  <si>
    <t>Montáž potrubí z PE100  SDR 17 otevřený výkop  d 110 x 6,6 mm</t>
  </si>
  <si>
    <t>-1647603682</t>
  </si>
  <si>
    <t>33</t>
  </si>
  <si>
    <t>28613130</t>
  </si>
  <si>
    <t>potrubí vodovodní jednovrstvé PE100 RC PN 10 SDR17 110x6,6mm</t>
  </si>
  <si>
    <t>1032264996</t>
  </si>
  <si>
    <t>Poznámka k položce:_x000D_
Vodovodní řad: potrubí PE100 v návinu, jednovrstvé, plnostěnné, svařování pomocí elektrotvarovek, s atestem na pitnou vodu</t>
  </si>
  <si>
    <t>34</t>
  </si>
  <si>
    <t>871291811</t>
  </si>
  <si>
    <t>Bourání stávajícího potrubí z polyetylenu D přes 90 do 140 mm</t>
  </si>
  <si>
    <t>-495942102</t>
  </si>
  <si>
    <t>157,00  "vodovodní řad PE 110</t>
  </si>
  <si>
    <t>35</t>
  </si>
  <si>
    <t>871313121</t>
  </si>
  <si>
    <t xml:space="preserve">Montáž potrubí z PVC DN 160 </t>
  </si>
  <si>
    <t>449836195</t>
  </si>
  <si>
    <t>36</t>
  </si>
  <si>
    <t>28611164</t>
  </si>
  <si>
    <t>trubka PVC DN 160 - chránička</t>
  </si>
  <si>
    <t>-900314336</t>
  </si>
  <si>
    <t>Poznámka k položce:_x000D_
Chránička vodovodu 1x</t>
  </si>
  <si>
    <t>37</t>
  </si>
  <si>
    <t>87131312R</t>
  </si>
  <si>
    <t>Vystředění potrubí v chráničce a manžety na koncích</t>
  </si>
  <si>
    <t>kpl</t>
  </si>
  <si>
    <t>-1429395480</t>
  </si>
  <si>
    <t>38</t>
  </si>
  <si>
    <t>871353121</t>
  </si>
  <si>
    <t>Montáž kanalizačního potrubí hladkého plnostěnného SN 8 z PVC DN 200</t>
  </si>
  <si>
    <t>-1044592568</t>
  </si>
  <si>
    <t>39</t>
  </si>
  <si>
    <t>28611168</t>
  </si>
  <si>
    <t>trubka kanalizační PVC plnostěnná jednovrstvá DN 200 SN8</t>
  </si>
  <si>
    <t>-1620334979</t>
  </si>
  <si>
    <t>Poznámka k položce:_x000D_
Kanalizační přípojky a přípojky odvodnění komunikace:_x000D_
potrubí PVC, neměkčené, jednovrstvé tj. plnostěnné, hladké, spojování na hrdla s těsněním, dle ČSN EN 1401</t>
  </si>
  <si>
    <t>40</t>
  </si>
  <si>
    <t>871373123</t>
  </si>
  <si>
    <t>Montáž kanalizačního potrubí hladkého plnostěnného SN 12 z PVC-U DN 315</t>
  </si>
  <si>
    <t>504393993</t>
  </si>
  <si>
    <t>41</t>
  </si>
  <si>
    <t>28611109</t>
  </si>
  <si>
    <t>trubka kanalizační PVC-U plnostěnná jednovrstvá s rázovou odolností DN 315 SN12</t>
  </si>
  <si>
    <t>977869494</t>
  </si>
  <si>
    <t>Poznámka k položce:_x000D_
Kanalizační stoka: _x000D_
potrubí PVC, neměkčené, jednovrstvé tj. plnostěnné, hladké, spojování na hrdla s těsněním, dle ČSN EN 1401</t>
  </si>
  <si>
    <t>42</t>
  </si>
  <si>
    <t>871393123</t>
  </si>
  <si>
    <t>Montáž kanalizačního potrubí hladkého plnostěnného SN 12 z PVC-U DN 400</t>
  </si>
  <si>
    <t>2099876487</t>
  </si>
  <si>
    <t>43</t>
  </si>
  <si>
    <t>28611268</t>
  </si>
  <si>
    <t>trubka kanalizační PVC-U plnostěnná jednovrstvá DN 400 SN12</t>
  </si>
  <si>
    <t>1285572925</t>
  </si>
  <si>
    <t>Poznámka k položce:_x000D_
Kanalizační stoka:_x000D_
potrubí PVC, neměkčené, jednovrstvé tj. plnostěnné, hladké, spojování na hrdla s těsněním, dle ČSN EN 1401</t>
  </si>
  <si>
    <t>44</t>
  </si>
  <si>
    <t>877161101</t>
  </si>
  <si>
    <t>Montáž spojky nového potrubí z PE trub d 32 na stávající přípojku</t>
  </si>
  <si>
    <t>124206813</t>
  </si>
  <si>
    <t>45</t>
  </si>
  <si>
    <t>28615969</t>
  </si>
  <si>
    <t>spojka  PE 32mm</t>
  </si>
  <si>
    <t>1638417674</t>
  </si>
  <si>
    <t>Poznámka k položce:_x000D_
Vodovodní přípojky</t>
  </si>
  <si>
    <t>46</t>
  </si>
  <si>
    <t>877231201</t>
  </si>
  <si>
    <t xml:space="preserve">Montáž přírubové redukce RP 100/80na vodovodním potrubí z PE trub </t>
  </si>
  <si>
    <t>1638377876</t>
  </si>
  <si>
    <t>47</t>
  </si>
  <si>
    <t>55253641</t>
  </si>
  <si>
    <t>přechod přírubový, FFR-kus litinový DN 100/80</t>
  </si>
  <si>
    <t>-1980123158</t>
  </si>
  <si>
    <t>48</t>
  </si>
  <si>
    <t>877241127</t>
  </si>
  <si>
    <t>Montáž odbočky T-kusů na vodovodním potrubí z PE trub 100/80</t>
  </si>
  <si>
    <t>338495387</t>
  </si>
  <si>
    <t>49</t>
  </si>
  <si>
    <t>55253515</t>
  </si>
  <si>
    <t>tvarovka přírubová litinová s přírubovou odbočkou, T-kus DN 100/80</t>
  </si>
  <si>
    <t>2104407808</t>
  </si>
  <si>
    <t>50</t>
  </si>
  <si>
    <t>877251101</t>
  </si>
  <si>
    <t>Montáž elektrospojek na vodovodním potrubí z PE trub d 110</t>
  </si>
  <si>
    <t>-159410383</t>
  </si>
  <si>
    <t>51</t>
  </si>
  <si>
    <t>28615975</t>
  </si>
  <si>
    <t>elektrospojka PE 100  D 110mm</t>
  </si>
  <si>
    <t>343991395</t>
  </si>
  <si>
    <t>52</t>
  </si>
  <si>
    <t>877251127</t>
  </si>
  <si>
    <t>Montáž odbočky na vodovodním potrubí z PE trub d 100/100</t>
  </si>
  <si>
    <t>-328963438</t>
  </si>
  <si>
    <t>53</t>
  </si>
  <si>
    <t>55253517</t>
  </si>
  <si>
    <t>tvarovka přírubová litinová s přírubovou odbočkou, T-kus DN 100/100</t>
  </si>
  <si>
    <t>965432662</t>
  </si>
  <si>
    <t>54</t>
  </si>
  <si>
    <t>877251201</t>
  </si>
  <si>
    <t>Montáž oblouků na vodovodním potrubí z PE trub d 110</t>
  </si>
  <si>
    <t>-47311122</t>
  </si>
  <si>
    <t>55</t>
  </si>
  <si>
    <t>28614881</t>
  </si>
  <si>
    <t>oblouk 30°  PE 100  D 110mm</t>
  </si>
  <si>
    <t>-1193588834</t>
  </si>
  <si>
    <t>56</t>
  </si>
  <si>
    <t>28614911</t>
  </si>
  <si>
    <t>oblouk 22°  PE 100  D 110mm</t>
  </si>
  <si>
    <t>-1819123315</t>
  </si>
  <si>
    <t>57</t>
  </si>
  <si>
    <t>87725121R</t>
  </si>
  <si>
    <t>Montáž lemového nákružku na vodovodním potrubí z PE trub d 110</t>
  </si>
  <si>
    <t>1665082025</t>
  </si>
  <si>
    <t>58</t>
  </si>
  <si>
    <t>28653136</t>
  </si>
  <si>
    <t>nákružek lemový PE 100 110mm</t>
  </si>
  <si>
    <t>1659088404</t>
  </si>
  <si>
    <t>59</t>
  </si>
  <si>
    <t>28654410</t>
  </si>
  <si>
    <t>příruba volná k lemovému nákružku z polypropylénu 110</t>
  </si>
  <si>
    <t>1474173000</t>
  </si>
  <si>
    <t>60</t>
  </si>
  <si>
    <t>877350310</t>
  </si>
  <si>
    <t>Montáž kolen na kanalizačním potrubí z PVC trub hladkých plnostěnných DN 200</t>
  </si>
  <si>
    <t>-935463158</t>
  </si>
  <si>
    <t>61</t>
  </si>
  <si>
    <t>28651205</t>
  </si>
  <si>
    <t>koleno kanalizační PVC 200x45°</t>
  </si>
  <si>
    <t>1537638577</t>
  </si>
  <si>
    <t>Poznámka k položce:_x000D_
Kanalizační přípojka a přípojka odvodnění</t>
  </si>
  <si>
    <t>22  "kanalizační přípojka</t>
  </si>
  <si>
    <t>8  "přípojka odvodnění</t>
  </si>
  <si>
    <t>62</t>
  </si>
  <si>
    <t>877350330</t>
  </si>
  <si>
    <t>Montáž spojek na kanalizačním potrubí z PVC DN 200</t>
  </si>
  <si>
    <t>959236953</t>
  </si>
  <si>
    <t>63</t>
  </si>
  <si>
    <t>2865124R</t>
  </si>
  <si>
    <t>spojka nového potrubí PVC DN 200 na stávající přípojku</t>
  </si>
  <si>
    <t>603459758</t>
  </si>
  <si>
    <t>Poznámka k položce:_x000D_
Kanalizační přípojka</t>
  </si>
  <si>
    <t>64</t>
  </si>
  <si>
    <t>877370320</t>
  </si>
  <si>
    <t>Montáž odboček na kanalizačním potrubí z PVC trub hladkých plnostěnných DN 300/200</t>
  </si>
  <si>
    <t>1722717705</t>
  </si>
  <si>
    <t>65</t>
  </si>
  <si>
    <t>28617215</t>
  </si>
  <si>
    <t>odbočka šikmá kanalizační PVC DN 300/200</t>
  </si>
  <si>
    <t>-152614029</t>
  </si>
  <si>
    <t>11  "kanalizační přípojka</t>
  </si>
  <si>
    <t>4  "přípojka odvodnění</t>
  </si>
  <si>
    <t>66</t>
  </si>
  <si>
    <t>877390330</t>
  </si>
  <si>
    <t>Montáž spojek na kanalizačním potrubí různých materiálů DN 400</t>
  </si>
  <si>
    <t>-736148010</t>
  </si>
  <si>
    <t>67</t>
  </si>
  <si>
    <t>5525145R</t>
  </si>
  <si>
    <t>spojka nerez na potrubí DN 400</t>
  </si>
  <si>
    <t>2067217506</t>
  </si>
  <si>
    <t>Poznámka k položce:_x000D_
Kanalizační stoka</t>
  </si>
  <si>
    <t>68</t>
  </si>
  <si>
    <t>890231851</t>
  </si>
  <si>
    <t xml:space="preserve">Bourání šachet </t>
  </si>
  <si>
    <t>1565280777</t>
  </si>
  <si>
    <t>69</t>
  </si>
  <si>
    <t>890R</t>
  </si>
  <si>
    <t>Bourání uliční vpusti</t>
  </si>
  <si>
    <t>-402998272</t>
  </si>
  <si>
    <t>70</t>
  </si>
  <si>
    <t>89123532R</t>
  </si>
  <si>
    <t>Montáž přípojkovéh uzávěru</t>
  </si>
  <si>
    <t>-361566328</t>
  </si>
  <si>
    <t>71</t>
  </si>
  <si>
    <t>4221101R</t>
  </si>
  <si>
    <t xml:space="preserve"> přípojkový uzávěr 1", bezzávitový systém</t>
  </si>
  <si>
    <t>-805982330</t>
  </si>
  <si>
    <t>72</t>
  </si>
  <si>
    <t>42291052</t>
  </si>
  <si>
    <t>souprava zemní teleskopická pro uzávěr přípojky</t>
  </si>
  <si>
    <t>2035643955</t>
  </si>
  <si>
    <t>73</t>
  </si>
  <si>
    <t>891241112</t>
  </si>
  <si>
    <t>Montáž vodovodních šoupátek otevřený výkop DN 80</t>
  </si>
  <si>
    <t>596133321</t>
  </si>
  <si>
    <t>74</t>
  </si>
  <si>
    <t>42221116</t>
  </si>
  <si>
    <t>šoupátko s přírubami voda DN 80 PN16</t>
  </si>
  <si>
    <t>-478102537</t>
  </si>
  <si>
    <t>75</t>
  </si>
  <si>
    <t>891247112</t>
  </si>
  <si>
    <t>Montáž hydrantů podzemních DN 80</t>
  </si>
  <si>
    <t>1094876581</t>
  </si>
  <si>
    <t>76</t>
  </si>
  <si>
    <t>42273619</t>
  </si>
  <si>
    <t>hydrant podzemní  DN 80 PN 10 krycí v 1250mm, s automatickým odvodněním při uzavření</t>
  </si>
  <si>
    <t>-1700512945</t>
  </si>
  <si>
    <t>77</t>
  </si>
  <si>
    <t>422R</t>
  </si>
  <si>
    <t>vsakovací koš nebo hydrantová drenáž k hydrantu</t>
  </si>
  <si>
    <t>100964838</t>
  </si>
  <si>
    <t>78</t>
  </si>
  <si>
    <t>891249951</t>
  </si>
  <si>
    <t>Montáž potrubních spojek hrdlo/příruba na potrubí z jakýchkoli trub DN 80</t>
  </si>
  <si>
    <t>-1188912193</t>
  </si>
  <si>
    <t>79</t>
  </si>
  <si>
    <t>31951003</t>
  </si>
  <si>
    <t>potrubní spojka jištěná proti posuvu hrdlo-příruba DN 80</t>
  </si>
  <si>
    <t>-622497072</t>
  </si>
  <si>
    <t>80</t>
  </si>
  <si>
    <t>891261112</t>
  </si>
  <si>
    <t>Montáž vodovodních šoupátek otevřený výkop DN 100</t>
  </si>
  <si>
    <t>-1830178369</t>
  </si>
  <si>
    <t>81</t>
  </si>
  <si>
    <t>42221117</t>
  </si>
  <si>
    <t>šoupátko s přírubami voda DN 100 PN16</t>
  </si>
  <si>
    <t>-234697552</t>
  </si>
  <si>
    <t>82</t>
  </si>
  <si>
    <t>42291068</t>
  </si>
  <si>
    <t xml:space="preserve">souprava zemní teleskopická pro šoupátka </t>
  </si>
  <si>
    <t>-2117163512</t>
  </si>
  <si>
    <t>83</t>
  </si>
  <si>
    <t>891269111</t>
  </si>
  <si>
    <t>Montáž navrtávacích pasů na potrubí z jakýchkoli trub DN 100</t>
  </si>
  <si>
    <t>-1184979037</t>
  </si>
  <si>
    <t>84</t>
  </si>
  <si>
    <t>4227344R</t>
  </si>
  <si>
    <t>pás navrtávací na PE potrubí DN 100/ 1", bezzávitový systém</t>
  </si>
  <si>
    <t>555748729</t>
  </si>
  <si>
    <t>85</t>
  </si>
  <si>
    <t>891269951</t>
  </si>
  <si>
    <t>Montáž potrubních spojek hrdlo/příruba na potrubí z jakýchkoli trub DN 100</t>
  </si>
  <si>
    <t>-1585839239</t>
  </si>
  <si>
    <t>86</t>
  </si>
  <si>
    <t>31951004</t>
  </si>
  <si>
    <t>potrubní spojka jištěná proti posuvu hrdlo-příruba DN 100</t>
  </si>
  <si>
    <t>-3157365</t>
  </si>
  <si>
    <t>87</t>
  </si>
  <si>
    <t>892273122</t>
  </si>
  <si>
    <t xml:space="preserve">Tlaková zkouška a dezinfekce vodovodního potrubí </t>
  </si>
  <si>
    <t>1735709059</t>
  </si>
  <si>
    <t>88</t>
  </si>
  <si>
    <t>894411121</t>
  </si>
  <si>
    <t xml:space="preserve">Zřízení šachet kanalizačních z betonových dílců </t>
  </si>
  <si>
    <t>-370394342</t>
  </si>
  <si>
    <t>Poznámka k položce:_x000D_
Prefabrikovaná kanalizační šachta vč. dna, skruží, stupadel a poklopu...6x</t>
  </si>
  <si>
    <t>89</t>
  </si>
  <si>
    <t>59224337</t>
  </si>
  <si>
    <t>dno betonové šachty DN 1000 kanalizační TBZ-Q.1 výšky 60cm</t>
  </si>
  <si>
    <t>-619053609</t>
  </si>
  <si>
    <t>90</t>
  </si>
  <si>
    <t>59224339</t>
  </si>
  <si>
    <t>dno betonové šachty DN 1000 kanalizační TBZ-Q.1 výšky 100cm</t>
  </si>
  <si>
    <t>-76206588</t>
  </si>
  <si>
    <t>91</t>
  </si>
  <si>
    <t>59224160</t>
  </si>
  <si>
    <t>skruž betonová kanalizační TBS-Q.1 se stupadly 100x25x12cm</t>
  </si>
  <si>
    <t>-155214843</t>
  </si>
  <si>
    <t>92</t>
  </si>
  <si>
    <t>59224161</t>
  </si>
  <si>
    <t>skruž betonová kanalizační TBS-Q.1 se stupadly 100x50x12cm</t>
  </si>
  <si>
    <t>-848241886</t>
  </si>
  <si>
    <t>93</t>
  </si>
  <si>
    <t>59224312</t>
  </si>
  <si>
    <t>konus betonové šachty DN 1000 kanalizační TBR-Q.1 100x62,5x58cm tl stěny 12, se stupadly</t>
  </si>
  <si>
    <t>1878172732</t>
  </si>
  <si>
    <t>94</t>
  </si>
  <si>
    <t>59224010</t>
  </si>
  <si>
    <t>prstenec šachtový vyrovnávací betonový TBW-Q.1 625x100x40mm</t>
  </si>
  <si>
    <t>1103263584</t>
  </si>
  <si>
    <t>95</t>
  </si>
  <si>
    <t>59224011</t>
  </si>
  <si>
    <t>prstenec šachtový vyrovnávací betonový TBW-Q.1 625x100x60mm</t>
  </si>
  <si>
    <t>646449225</t>
  </si>
  <si>
    <t>96</t>
  </si>
  <si>
    <t>59224012</t>
  </si>
  <si>
    <t>prstenec šachtový vyrovnávací betonový TBW-Q.1 625x100x80mm</t>
  </si>
  <si>
    <t>-1218168118</t>
  </si>
  <si>
    <t>97</t>
  </si>
  <si>
    <t>59224013</t>
  </si>
  <si>
    <t>prstenec šachtový vyrovnávací betonový TBW-Q.1 625x100x100mm</t>
  </si>
  <si>
    <t>-967339404</t>
  </si>
  <si>
    <t>98</t>
  </si>
  <si>
    <t>59224014</t>
  </si>
  <si>
    <t>prstenec šachtový vyrovnávací betonový TBW-Q.1 625x100x120mm</t>
  </si>
  <si>
    <t>-1901415014</t>
  </si>
  <si>
    <t>99</t>
  </si>
  <si>
    <t>59224348</t>
  </si>
  <si>
    <t>těsnění elastomerové pro spojení šachetních dílů DN 1000</t>
  </si>
  <si>
    <t>-454482342</t>
  </si>
  <si>
    <t>100</t>
  </si>
  <si>
    <t>55241014</t>
  </si>
  <si>
    <t>poklop šachtový třída D400, bez ventilace, samonivelační rám</t>
  </si>
  <si>
    <t>-1438996835</t>
  </si>
  <si>
    <t>101</t>
  </si>
  <si>
    <t>899121101</t>
  </si>
  <si>
    <t>Osazení poklopů pro přípojky</t>
  </si>
  <si>
    <t>-1622938195</t>
  </si>
  <si>
    <t>102</t>
  </si>
  <si>
    <t>56230631</t>
  </si>
  <si>
    <t>poklop uliční pro přípojky</t>
  </si>
  <si>
    <t>-668394216</t>
  </si>
  <si>
    <t>103</t>
  </si>
  <si>
    <t>42210051</t>
  </si>
  <si>
    <t>deska podkladová uličního poklopu pro přípojky</t>
  </si>
  <si>
    <t>1405763172</t>
  </si>
  <si>
    <t>104</t>
  </si>
  <si>
    <t>899121102</t>
  </si>
  <si>
    <t>Osazení poklopů uličních šoupátkových</t>
  </si>
  <si>
    <t>-749963580</t>
  </si>
  <si>
    <t>105</t>
  </si>
  <si>
    <t>56230632</t>
  </si>
  <si>
    <t>poklop uliční šoupatový</t>
  </si>
  <si>
    <t>820656394</t>
  </si>
  <si>
    <t>106</t>
  </si>
  <si>
    <t>56230636</t>
  </si>
  <si>
    <t>deska podkladová uličního poklopu šoupatového</t>
  </si>
  <si>
    <t>474666031</t>
  </si>
  <si>
    <t>107</t>
  </si>
  <si>
    <t>899201211</t>
  </si>
  <si>
    <t xml:space="preserve">Demontáž žlabu š. 300 mm s mříží </t>
  </si>
  <si>
    <t>1333024965</t>
  </si>
  <si>
    <t>108</t>
  </si>
  <si>
    <t>899401113</t>
  </si>
  <si>
    <t>Osazení poklopů hydrantových</t>
  </si>
  <si>
    <t>1409028615</t>
  </si>
  <si>
    <t>109</t>
  </si>
  <si>
    <t>42291452</t>
  </si>
  <si>
    <t>poklop litinový hydrantový DN 80</t>
  </si>
  <si>
    <t>-1744209606</t>
  </si>
  <si>
    <t>110</t>
  </si>
  <si>
    <t>42210052</t>
  </si>
  <si>
    <t>deska podkladová uličního poklopu litinového hydrantového</t>
  </si>
  <si>
    <t>341850026</t>
  </si>
  <si>
    <t>111</t>
  </si>
  <si>
    <t>899712111</t>
  </si>
  <si>
    <t xml:space="preserve">Orientační tabulky na zdivu </t>
  </si>
  <si>
    <t>-1756701711</t>
  </si>
  <si>
    <t>Poznámka k položce:_x000D_
Vodovodní řad_x000D_
Orientační tabulky na budovu nebo plot</t>
  </si>
  <si>
    <t>112</t>
  </si>
  <si>
    <t>899721111</t>
  </si>
  <si>
    <t>Signalizační vodič CY 6mm2 pro vodovod</t>
  </si>
  <si>
    <t>359358870</t>
  </si>
  <si>
    <t>157+(157*0,1)  "vodovodní řad - 157 m + 10%</t>
  </si>
  <si>
    <t>54+(54*0,2)  "vodovodní přípojky - 54 m + 20%</t>
  </si>
  <si>
    <t>113</t>
  </si>
  <si>
    <t>899722113</t>
  </si>
  <si>
    <t xml:space="preserve">Krytí potrubí z plastů výstražnou fólií z PVC </t>
  </si>
  <si>
    <t>320834324</t>
  </si>
  <si>
    <t>157+(157*0,1)  "vodovodní řad - barva bílá, délka 157 m + 10%</t>
  </si>
  <si>
    <t>144+(144*0,1)  "kanalizační stoka - barva šedá, délka 144 m + 10%</t>
  </si>
  <si>
    <t>4+(4*0,1)  "kanalizační stoka - barva šedá, délka 4 m + 10%</t>
  </si>
  <si>
    <t>54+(54*0,1)  "vodovodní přípojky - barva bílá, délka 54 m + 10%</t>
  </si>
  <si>
    <t>44+(44*0,1)  "kanalizační přípojky - barva šedá, délka 44 m + 10%</t>
  </si>
  <si>
    <t>15+(15*0,1)  "přípojky odvodnění komunikace - barva šedá, délka 15 m + 10%</t>
  </si>
  <si>
    <t>114</t>
  </si>
  <si>
    <t>R01</t>
  </si>
  <si>
    <t xml:space="preserve">Těsnění a šrouby pro přírubové spoje </t>
  </si>
  <si>
    <t>289197917</t>
  </si>
  <si>
    <t>Poznámka k položce:_x000D_
Vodovodné řad</t>
  </si>
  <si>
    <t>115</t>
  </si>
  <si>
    <t>R02</t>
  </si>
  <si>
    <t>Přečerpání odpadních vod z šachty do šachty</t>
  </si>
  <si>
    <t>-1754487436</t>
  </si>
  <si>
    <t>Poznámka k položce:_x000D_
Provádění v místě stávající_x000D_
Kanalizační stoka 6x 3 dny</t>
  </si>
  <si>
    <t>116</t>
  </si>
  <si>
    <t>R03</t>
  </si>
  <si>
    <t>Napojení na stávající vodovod</t>
  </si>
  <si>
    <t>-432928814</t>
  </si>
  <si>
    <t>Poznámka k položce:_x000D_
Vodovodní řad_x000D_
Vypuštění, rozpojení, znovunapuštění</t>
  </si>
  <si>
    <t>117</t>
  </si>
  <si>
    <t>R04</t>
  </si>
  <si>
    <t xml:space="preserve">Liniová vpusť </t>
  </si>
  <si>
    <t>-1513229248</t>
  </si>
  <si>
    <t xml:space="preserve">Poznámka k položce:_x000D_
Odvodnění komunikace - liniová vpusť 4x šířky 300, celk. dl. 12,5 m:_x000D_
-  8x žlab 1,0 m_x000D_
-  5x žlab 0,5 m_x000D_
- 4x vpusť 0,5 m s integrovaným těsněním svislého odtoku DN200_x000D_
- 17x mříž délky 0,5 m_x000D_
- 8x čelní stěna_x000D_
- 4x pachový uzávěr_x000D_
- 12,5 m betonový blok - C25/30 XF3...0,35 m3/m_x000D_
</t>
  </si>
  <si>
    <t>118</t>
  </si>
  <si>
    <t>R05</t>
  </si>
  <si>
    <t>Výchozí revize</t>
  </si>
  <si>
    <t>288455639</t>
  </si>
  <si>
    <t>Poznámka k položce:_x000D_
Vodovodní řad - výchozí revize hydrantů a uzávěrů a výchozí revize vytyčovacího vodiče, kontrola ovladatelnosti armatur, závěrečná technická prohlídka, zprovoznění</t>
  </si>
  <si>
    <t>119</t>
  </si>
  <si>
    <t>R06</t>
  </si>
  <si>
    <t>Rozbory vody</t>
  </si>
  <si>
    <t>1019252234</t>
  </si>
  <si>
    <t>Poznámka k položce:_x000D_
Vodovodní řad - krácený rozbor</t>
  </si>
  <si>
    <t>120</t>
  </si>
  <si>
    <t>R07</t>
  </si>
  <si>
    <t>Zkouška vodotěsnosti kanalizačního potrubí</t>
  </si>
  <si>
    <t>-2031075473</t>
  </si>
  <si>
    <t>144+4  "kanalizační stoka</t>
  </si>
  <si>
    <t>121</t>
  </si>
  <si>
    <t>R08</t>
  </si>
  <si>
    <t>Kamerová zkouška kanalizačního potrubí po realizaci</t>
  </si>
  <si>
    <t>18337610</t>
  </si>
  <si>
    <t>122</t>
  </si>
  <si>
    <t>R09</t>
  </si>
  <si>
    <t>Náhradní zásobování vodou po dobu přepojování vodovodu</t>
  </si>
  <si>
    <t>818449352</t>
  </si>
  <si>
    <t>123</t>
  </si>
  <si>
    <t>R10</t>
  </si>
  <si>
    <t>Provizorní propoj vodovodu (suchovod)</t>
  </si>
  <si>
    <t>-1452426099</t>
  </si>
  <si>
    <t>Poznámka k položce:_x000D_
Provizorní propoj vodovodu (suchovod) po terénu, tj. bez zemních prací, demontáž:_x000D_
- potrubí: 157 + 20% = 188 m PE 63/3,8_x000D_
- armatury a tvarovky vč. uzávěru: komplet_x000D_
- ochrana proti povětrnostním vlivům (izolace): 157 + 20% = 188 m_x000D_
- tlaková zkouška + dezinfekce: 157 + 20% = 188 m PE 63_x000D_
- rozbory vody (krácený rozbor)</t>
  </si>
  <si>
    <t>124</t>
  </si>
  <si>
    <t>R11</t>
  </si>
  <si>
    <t>Provizorní přepojení - vodovodní přípojky</t>
  </si>
  <si>
    <t>631046037</t>
  </si>
  <si>
    <t>Poznámka k položce:_x000D_
Provizorní přepojení - vodovodní přípojky po terénu, tj. bez zemních prací, montáž + demontáž:_x000D_
- 15x navrtávací pas na PE potrubí DN 63/1", bezzávitový systém_x000D_
- 15x přípojkový uzávěr 1", bezzávitový systém (jen práce, bez materiálu)_x000D_
- 15x spojka nového potrubí PE 32 na stávající přípojku (jen práce, bez materiálu)_x000D_
- 15x potrubí á 3.0 m PE 32/3.0 PE100 PN16</t>
  </si>
  <si>
    <t>125</t>
  </si>
  <si>
    <t>966008222</t>
  </si>
  <si>
    <t>Bourání odvodňovacího žlabu š. 300 mm s mříží</t>
  </si>
  <si>
    <t>15993962</t>
  </si>
  <si>
    <t>Poznámka k položce:_x000D_
Odvodnění komunikace</t>
  </si>
  <si>
    <t>126</t>
  </si>
  <si>
    <t>1733168587</t>
  </si>
  <si>
    <t>127</t>
  </si>
  <si>
    <t>948460790</t>
  </si>
  <si>
    <t>31,686*9  "příplatek k vodorovnému přemístění za každý další započatý km přes 1 km na vzdálenost 10 km</t>
  </si>
  <si>
    <t>128</t>
  </si>
  <si>
    <t>997221612</t>
  </si>
  <si>
    <t>Nakládání vybouraných hmot na dopravní prostředky pro vodorovnou dopravu</t>
  </si>
  <si>
    <t>922978302</t>
  </si>
  <si>
    <t>129</t>
  </si>
  <si>
    <t>99722185R</t>
  </si>
  <si>
    <t>Poplatek za uložení na skládce (skládkovné) ostatní (zrušené potrubí plast + kamenina)</t>
  </si>
  <si>
    <t>1582955959</t>
  </si>
  <si>
    <t>130</t>
  </si>
  <si>
    <t>1588644101</t>
  </si>
  <si>
    <t>998</t>
  </si>
  <si>
    <t>Přesun hmot</t>
  </si>
  <si>
    <t>131</t>
  </si>
  <si>
    <t>998274101</t>
  </si>
  <si>
    <t>Přesun hmot - betonové bloky, deska, šachetní dílce</t>
  </si>
  <si>
    <t>-1881941121</t>
  </si>
  <si>
    <t>132</t>
  </si>
  <si>
    <t>998276101</t>
  </si>
  <si>
    <t>Přesun hmot pro trubní vedení z trub z plastických hmot otevřený výkop</t>
  </si>
  <si>
    <t>58732002</t>
  </si>
  <si>
    <t>133</t>
  </si>
  <si>
    <t>99833201R</t>
  </si>
  <si>
    <t>Rozvoz materiálu na obsyp po staveništi</t>
  </si>
  <si>
    <t>374367682</t>
  </si>
  <si>
    <t>30c - Vedlejší rozpočtové náklady</t>
  </si>
  <si>
    <t>VRN - Vedlejší rozpočtové náklady</t>
  </si>
  <si>
    <t>VRN</t>
  </si>
  <si>
    <t>001</t>
  </si>
  <si>
    <t>Vytyčení stavby, vytyčení vedení, závěrečné geodetické zaměření</t>
  </si>
  <si>
    <t>331891285</t>
  </si>
  <si>
    <t>002</t>
  </si>
  <si>
    <t>Ověření průběhu stávajících sítí</t>
  </si>
  <si>
    <t>-89480902</t>
  </si>
  <si>
    <t>003</t>
  </si>
  <si>
    <t>Upřesnění a ověření trasy přípojek a napojení s majiteli nemovitostí</t>
  </si>
  <si>
    <t>671337009</t>
  </si>
  <si>
    <t>004</t>
  </si>
  <si>
    <t>Zmapování stavu povrchů pro prokázání uvedení do původního stavu</t>
  </si>
  <si>
    <t>-1034442477</t>
  </si>
  <si>
    <t>005</t>
  </si>
  <si>
    <t>Fotodokumentace stavby</t>
  </si>
  <si>
    <t>-1806597491</t>
  </si>
  <si>
    <t>006</t>
  </si>
  <si>
    <t>Dokumentace pro realizaci stavby vč. seznamu použitých materiálů a harmonogramu stavby</t>
  </si>
  <si>
    <t>1798121650</t>
  </si>
  <si>
    <t>007</t>
  </si>
  <si>
    <t>Dokumentace skutečného provedení</t>
  </si>
  <si>
    <t>-195985609</t>
  </si>
  <si>
    <t>008</t>
  </si>
  <si>
    <t>Zařízení staveniště</t>
  </si>
  <si>
    <t>516150006</t>
  </si>
  <si>
    <t>009</t>
  </si>
  <si>
    <t>Hutnící zkoušky</t>
  </si>
  <si>
    <t>1385751334</t>
  </si>
  <si>
    <t>010</t>
  </si>
  <si>
    <t>Přejezdy a přechody přes výkopy (zapůjčení)</t>
  </si>
  <si>
    <t>489827863</t>
  </si>
  <si>
    <t>011</t>
  </si>
  <si>
    <t>Koordinátor a plán BOZP</t>
  </si>
  <si>
    <t>880763482</t>
  </si>
  <si>
    <t>012</t>
  </si>
  <si>
    <t>DIO</t>
  </si>
  <si>
    <t>-122647410</t>
  </si>
  <si>
    <t>013</t>
  </si>
  <si>
    <t>Informace o uzavírkách pro majitele nemovitostí</t>
  </si>
  <si>
    <t>1779833863</t>
  </si>
  <si>
    <t>014</t>
  </si>
  <si>
    <t>Dočasné čerpání vody z výkopu</t>
  </si>
  <si>
    <t>-503466416</t>
  </si>
  <si>
    <t>Poznámka k položce:_x000D_
Podle potřeby zhotovitele a v množství určeném podle reálných podmínek na staveništi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</si>
</sst>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8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7" fillId="0" borderId="0" applyNumberFormat="0" applyFill="0" applyBorder="0" applyAlignment="0" applyProtection="0"/>
  </cellStyleXfs>
  <cellXfs count="225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3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6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18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6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0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5" borderId="7" xfId="0" applyFill="1" applyBorder="1" applyAlignment="1">
      <alignment vertical="center"/>
    </xf>
    <xf numFmtId="0" fontId="21" fillId="5" borderId="0" xfId="0" applyFont="1" applyFill="1" applyAlignment="1">
      <alignment horizontal="center" vertical="center"/>
    </xf>
    <xf numFmtId="0" fontId="22" fillId="0" borderId="16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vertical="center"/>
    </xf>
    <xf numFmtId="4" fontId="23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9" fillId="0" borderId="14" xfId="0" applyNumberFormat="1" applyFont="1" applyBorder="1" applyAlignment="1">
      <alignment vertical="center"/>
    </xf>
    <xf numFmtId="4" fontId="19" fillId="0" borderId="0" xfId="0" applyNumberFormat="1" applyFont="1" applyAlignment="1">
      <alignment vertical="center"/>
    </xf>
    <xf numFmtId="166" fontId="19" fillId="0" borderId="0" xfId="0" applyNumberFormat="1" applyFont="1" applyAlignment="1">
      <alignment vertical="center"/>
    </xf>
    <xf numFmtId="4" fontId="19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8" fillId="0" borderId="14" xfId="0" applyNumberFormat="1" applyFont="1" applyBorder="1" applyAlignment="1">
      <alignment vertical="center"/>
    </xf>
    <xf numFmtId="4" fontId="28" fillId="0" borderId="0" xfId="0" applyNumberFormat="1" applyFont="1" applyAlignment="1">
      <alignment vertical="center"/>
    </xf>
    <xf numFmtId="166" fontId="28" fillId="0" borderId="0" xfId="0" applyNumberFormat="1" applyFont="1" applyAlignment="1">
      <alignment vertical="center"/>
    </xf>
    <xf numFmtId="4" fontId="28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8" fillId="0" borderId="19" xfId="0" applyNumberFormat="1" applyFont="1" applyBorder="1" applyAlignment="1">
      <alignment vertical="center"/>
    </xf>
    <xf numFmtId="4" fontId="28" fillId="0" borderId="20" xfId="0" applyNumberFormat="1" applyFont="1" applyBorder="1" applyAlignment="1">
      <alignment vertical="center"/>
    </xf>
    <xf numFmtId="166" fontId="28" fillId="0" borderId="20" xfId="0" applyNumberFormat="1" applyFont="1" applyBorder="1" applyAlignment="1">
      <alignment vertical="center"/>
    </xf>
    <xf numFmtId="4" fontId="28" fillId="0" borderId="21" xfId="0" applyNumberFormat="1" applyFont="1" applyBorder="1" applyAlignment="1">
      <alignment vertical="center"/>
    </xf>
    <xf numFmtId="0" fontId="29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6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1" fillId="5" borderId="0" xfId="0" applyFont="1" applyFill="1" applyAlignment="1">
      <alignment horizontal="left" vertical="center"/>
    </xf>
    <xf numFmtId="0" fontId="21" fillId="5" borderId="0" xfId="0" applyFont="1" applyFill="1" applyAlignment="1">
      <alignment horizontal="right" vertical="center"/>
    </xf>
    <xf numFmtId="0" fontId="30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21" fillId="5" borderId="16" xfId="0" applyFont="1" applyFill="1" applyBorder="1" applyAlignment="1">
      <alignment horizontal="center" vertical="center" wrapText="1"/>
    </xf>
    <xf numFmtId="0" fontId="21" fillId="5" borderId="17" xfId="0" applyFont="1" applyFill="1" applyBorder="1" applyAlignment="1">
      <alignment horizontal="center" vertical="center" wrapText="1"/>
    </xf>
    <xf numFmtId="0" fontId="21" fillId="5" borderId="18" xfId="0" applyFont="1" applyFill="1" applyBorder="1" applyAlignment="1">
      <alignment horizontal="center" vertical="center" wrapText="1"/>
    </xf>
    <xf numFmtId="0" fontId="21" fillId="5" borderId="0" xfId="0" applyFont="1" applyFill="1" applyAlignment="1">
      <alignment horizontal="center" vertical="center" wrapText="1"/>
    </xf>
    <xf numFmtId="4" fontId="23" fillId="0" borderId="0" xfId="0" applyNumberFormat="1" applyFont="1"/>
    <xf numFmtId="166" fontId="31" fillId="0" borderId="12" xfId="0" applyNumberFormat="1" applyFont="1" applyBorder="1"/>
    <xf numFmtId="166" fontId="31" fillId="0" borderId="13" xfId="0" applyNumberFormat="1" applyFont="1" applyBorder="1"/>
    <xf numFmtId="4" fontId="32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0" fillId="0" borderId="3" xfId="0" applyBorder="1" applyAlignment="1" applyProtection="1">
      <alignment vertical="center"/>
      <protection locked="0"/>
    </xf>
    <xf numFmtId="0" fontId="21" fillId="0" borderId="22" xfId="0" applyFont="1" applyBorder="1" applyAlignment="1" applyProtection="1">
      <alignment horizontal="center" vertical="center"/>
      <protection locked="0"/>
    </xf>
    <xf numFmtId="49" fontId="21" fillId="0" borderId="22" xfId="0" applyNumberFormat="1" applyFont="1" applyBorder="1" applyAlignment="1" applyProtection="1">
      <alignment horizontal="left" vertical="center" wrapText="1"/>
      <protection locked="0"/>
    </xf>
    <xf numFmtId="0" fontId="21" fillId="0" borderId="22" xfId="0" applyFont="1" applyBorder="1" applyAlignment="1" applyProtection="1">
      <alignment horizontal="left" vertical="center" wrapText="1"/>
      <protection locked="0"/>
    </xf>
    <xf numFmtId="0" fontId="21" fillId="0" borderId="22" xfId="0" applyFont="1" applyBorder="1" applyAlignment="1" applyProtection="1">
      <alignment horizontal="center" vertical="center" wrapText="1"/>
      <protection locked="0"/>
    </xf>
    <xf numFmtId="167" fontId="21" fillId="0" borderId="22" xfId="0" applyNumberFormat="1" applyFont="1" applyBorder="1" applyAlignment="1" applyProtection="1">
      <alignment vertical="center"/>
      <protection locked="0"/>
    </xf>
    <xf numFmtId="4" fontId="21" fillId="3" borderId="22" xfId="0" applyNumberFormat="1" applyFont="1" applyFill="1" applyBorder="1" applyAlignment="1" applyProtection="1">
      <alignment vertical="center"/>
      <protection locked="0"/>
    </xf>
    <xf numFmtId="4" fontId="21" fillId="0" borderId="22" xfId="0" applyNumberFormat="1" applyFont="1" applyBorder="1" applyAlignment="1" applyProtection="1">
      <alignment vertical="center"/>
      <protection locked="0"/>
    </xf>
    <xf numFmtId="0" fontId="0" fillId="0" borderId="22" xfId="0" applyBorder="1" applyAlignment="1" applyProtection="1">
      <alignment vertical="center"/>
      <protection locked="0"/>
    </xf>
    <xf numFmtId="0" fontId="22" fillId="3" borderId="14" xfId="0" applyFont="1" applyFill="1" applyBorder="1" applyAlignment="1" applyProtection="1">
      <alignment horizontal="left" vertical="center"/>
      <protection locked="0"/>
    </xf>
    <xf numFmtId="0" fontId="22" fillId="0" borderId="0" xfId="0" applyFont="1" applyAlignment="1">
      <alignment horizontal="center" vertical="center"/>
    </xf>
    <xf numFmtId="166" fontId="22" fillId="0" borderId="0" xfId="0" applyNumberFormat="1" applyFont="1" applyAlignment="1">
      <alignment vertical="center"/>
    </xf>
    <xf numFmtId="166" fontId="22" fillId="0" borderId="15" xfId="0" applyNumberFormat="1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33" fillId="0" borderId="0" xfId="0" applyFont="1" applyAlignment="1">
      <alignment horizontal="left" vertical="center"/>
    </xf>
    <xf numFmtId="0" fontId="34" fillId="0" borderId="0" xfId="0" applyFont="1" applyAlignment="1">
      <alignment vertical="center" wrapText="1"/>
    </xf>
    <xf numFmtId="0" fontId="0" fillId="0" borderId="0" xfId="0" applyAlignment="1" applyProtection="1">
      <alignment vertical="center"/>
      <protection locked="0"/>
    </xf>
    <xf numFmtId="0" fontId="0" fillId="0" borderId="14" xfId="0" applyBorder="1" applyAlignment="1">
      <alignment vertical="center"/>
    </xf>
    <xf numFmtId="0" fontId="35" fillId="0" borderId="22" xfId="0" applyFont="1" applyBorder="1" applyAlignment="1" applyProtection="1">
      <alignment horizontal="center" vertical="center"/>
      <protection locked="0"/>
    </xf>
    <xf numFmtId="49" fontId="35" fillId="0" borderId="22" xfId="0" applyNumberFormat="1" applyFont="1" applyBorder="1" applyAlignment="1" applyProtection="1">
      <alignment horizontal="left" vertical="center" wrapText="1"/>
      <protection locked="0"/>
    </xf>
    <xf numFmtId="0" fontId="35" fillId="0" borderId="22" xfId="0" applyFont="1" applyBorder="1" applyAlignment="1" applyProtection="1">
      <alignment horizontal="left" vertical="center" wrapText="1"/>
      <protection locked="0"/>
    </xf>
    <xf numFmtId="0" fontId="35" fillId="0" borderId="22" xfId="0" applyFont="1" applyBorder="1" applyAlignment="1" applyProtection="1">
      <alignment horizontal="center" vertical="center" wrapText="1"/>
      <protection locked="0"/>
    </xf>
    <xf numFmtId="167" fontId="35" fillId="0" borderId="22" xfId="0" applyNumberFormat="1" applyFont="1" applyBorder="1" applyAlignment="1" applyProtection="1">
      <alignment vertical="center"/>
      <protection locked="0"/>
    </xf>
    <xf numFmtId="4" fontId="35" fillId="3" borderId="22" xfId="0" applyNumberFormat="1" applyFont="1" applyFill="1" applyBorder="1" applyAlignment="1" applyProtection="1">
      <alignment vertical="center"/>
      <protection locked="0"/>
    </xf>
    <xf numFmtId="4" fontId="35" fillId="0" borderId="22" xfId="0" applyNumberFormat="1" applyFont="1" applyBorder="1" applyAlignment="1" applyProtection="1">
      <alignment vertical="center"/>
      <protection locked="0"/>
    </xf>
    <xf numFmtId="0" fontId="36" fillId="0" borderId="22" xfId="0" applyFont="1" applyBorder="1" applyAlignment="1" applyProtection="1">
      <alignment vertical="center"/>
      <protection locked="0"/>
    </xf>
    <xf numFmtId="0" fontId="36" fillId="0" borderId="3" xfId="0" applyFont="1" applyBorder="1" applyAlignment="1">
      <alignment vertical="center"/>
    </xf>
    <xf numFmtId="0" fontId="35" fillId="3" borderId="14" xfId="0" applyFont="1" applyFill="1" applyBorder="1" applyAlignment="1" applyProtection="1">
      <alignment horizontal="left" vertical="center"/>
      <protection locked="0"/>
    </xf>
    <xf numFmtId="0" fontId="35" fillId="0" borderId="0" xfId="0" applyFont="1" applyAlignment="1">
      <alignment horizontal="center" vertical="center"/>
    </xf>
    <xf numFmtId="0" fontId="9" fillId="0" borderId="3" xfId="0" applyFont="1" applyBorder="1" applyAlignment="1">
      <alignment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22" fillId="3" borderId="19" xfId="0" applyFont="1" applyFill="1" applyBorder="1" applyAlignment="1" applyProtection="1">
      <alignment horizontal="left" vertical="center"/>
      <protection locked="0"/>
    </xf>
    <xf numFmtId="0" fontId="22" fillId="0" borderId="20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166" fontId="22" fillId="0" borderId="20" xfId="0" applyNumberFormat="1" applyFont="1" applyBorder="1" applyAlignment="1">
      <alignment vertical="center"/>
    </xf>
    <xf numFmtId="166" fontId="22" fillId="0" borderId="21" xfId="0" applyNumberFormat="1" applyFont="1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21" xfId="0" applyBorder="1" applyAlignment="1">
      <alignment vertical="center"/>
    </xf>
    <xf numFmtId="0" fontId="15" fillId="0" borderId="0" xfId="0" applyFont="1" applyAlignment="1">
      <alignment horizontal="left" vertical="top" wrapText="1"/>
    </xf>
    <xf numFmtId="0" fontId="15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6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7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4" borderId="7" xfId="0" applyFont="1" applyFill="1" applyBorder="1" applyAlignment="1">
      <alignment horizontal="left" vertical="center"/>
    </xf>
    <xf numFmtId="0" fontId="0" fillId="4" borderId="7" xfId="0" applyFill="1" applyBorder="1" applyAlignment="1">
      <alignment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1" fillId="5" borderId="6" xfId="0" applyFont="1" applyFill="1" applyBorder="1" applyAlignment="1">
      <alignment horizontal="center" vertical="center"/>
    </xf>
    <xf numFmtId="0" fontId="21" fillId="5" borderId="7" xfId="0" applyFont="1" applyFill="1" applyBorder="1" applyAlignment="1">
      <alignment horizontal="left" vertical="center"/>
    </xf>
    <xf numFmtId="0" fontId="21" fillId="5" borderId="7" xfId="0" applyFont="1" applyFill="1" applyBorder="1" applyAlignment="1">
      <alignment horizontal="center" vertical="center"/>
    </xf>
    <xf numFmtId="0" fontId="21" fillId="5" borderId="7" xfId="0" applyFont="1" applyFill="1" applyBorder="1" applyAlignment="1">
      <alignment horizontal="right" vertical="center"/>
    </xf>
    <xf numFmtId="0" fontId="21" fillId="5" borderId="8" xfId="0" applyFont="1" applyFill="1" applyBorder="1" applyAlignment="1">
      <alignment horizontal="left" vertical="center"/>
    </xf>
    <xf numFmtId="4" fontId="27" fillId="0" borderId="0" xfId="0" applyNumberFormat="1" applyFont="1" applyAlignment="1">
      <alignment vertical="center"/>
    </xf>
    <xf numFmtId="0" fontId="27" fillId="0" borderId="0" xfId="0" applyFont="1" applyAlignment="1">
      <alignment vertical="center"/>
    </xf>
    <xf numFmtId="0" fontId="26" fillId="0" borderId="0" xfId="0" applyFont="1" applyAlignment="1">
      <alignment horizontal="left" vertical="center" wrapText="1"/>
    </xf>
    <xf numFmtId="4" fontId="23" fillId="0" borderId="0" xfId="0" applyNumberFormat="1" applyFont="1" applyAlignment="1">
      <alignment horizontal="right" vertical="center"/>
    </xf>
    <xf numFmtId="4" fontId="23" fillId="0" borderId="0" xfId="0" applyNumberFormat="1" applyFont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3" borderId="0" xfId="0" applyFont="1" applyFill="1" applyAlignment="1" applyProtection="1">
      <alignment horizontal="left" vertical="center"/>
      <protection locked="0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99"/>
  <sheetViews>
    <sheetView showGridLines="0" topLeftCell="A55" workbookViewId="0">
      <selection activeCell="L90" sqref="L90"/>
    </sheetView>
  </sheetViews>
  <sheetFormatPr defaultRowHeight="1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 ht="11.25">
      <c r="A1" s="14" t="s">
        <v>0</v>
      </c>
      <c r="AZ1" s="14" t="s">
        <v>1</v>
      </c>
      <c r="BA1" s="14" t="s">
        <v>2</v>
      </c>
      <c r="BB1" s="14" t="s">
        <v>1</v>
      </c>
      <c r="BT1" s="14" t="s">
        <v>3</v>
      </c>
      <c r="BU1" s="14" t="s">
        <v>3</v>
      </c>
      <c r="BV1" s="14" t="s">
        <v>4</v>
      </c>
    </row>
    <row r="2" spans="1:74" ht="36.950000000000003" customHeight="1">
      <c r="AR2" s="220" t="s">
        <v>5</v>
      </c>
      <c r="AS2" s="186"/>
      <c r="AT2" s="186"/>
      <c r="AU2" s="186"/>
      <c r="AV2" s="186"/>
      <c r="AW2" s="186"/>
      <c r="AX2" s="186"/>
      <c r="AY2" s="186"/>
      <c r="AZ2" s="186"/>
      <c r="BA2" s="186"/>
      <c r="BB2" s="186"/>
      <c r="BC2" s="186"/>
      <c r="BD2" s="186"/>
      <c r="BE2" s="186"/>
      <c r="BS2" s="15" t="s">
        <v>6</v>
      </c>
      <c r="BT2" s="15" t="s">
        <v>7</v>
      </c>
    </row>
    <row r="3" spans="1:74" ht="6.95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8"/>
      <c r="BS3" s="15" t="s">
        <v>6</v>
      </c>
      <c r="BT3" s="15" t="s">
        <v>8</v>
      </c>
    </row>
    <row r="4" spans="1:74" ht="24.95" customHeight="1">
      <c r="B4" s="18"/>
      <c r="D4" s="19" t="s">
        <v>9</v>
      </c>
      <c r="AR4" s="18"/>
      <c r="AS4" s="20" t="s">
        <v>10</v>
      </c>
      <c r="BE4" s="21" t="s">
        <v>11</v>
      </c>
      <c r="BS4" s="15" t="s">
        <v>12</v>
      </c>
    </row>
    <row r="5" spans="1:74" ht="12" customHeight="1">
      <c r="B5" s="18"/>
      <c r="D5" s="22" t="s">
        <v>13</v>
      </c>
      <c r="K5" s="185" t="s">
        <v>14</v>
      </c>
      <c r="L5" s="186"/>
      <c r="M5" s="186"/>
      <c r="N5" s="186"/>
      <c r="O5" s="186"/>
      <c r="P5" s="186"/>
      <c r="Q5" s="186"/>
      <c r="R5" s="186"/>
      <c r="S5" s="186"/>
      <c r="T5" s="186"/>
      <c r="U5" s="186"/>
      <c r="V5" s="186"/>
      <c r="W5" s="186"/>
      <c r="X5" s="186"/>
      <c r="Y5" s="186"/>
      <c r="Z5" s="186"/>
      <c r="AA5" s="186"/>
      <c r="AB5" s="186"/>
      <c r="AC5" s="186"/>
      <c r="AD5" s="186"/>
      <c r="AE5" s="186"/>
      <c r="AF5" s="186"/>
      <c r="AG5" s="186"/>
      <c r="AH5" s="186"/>
      <c r="AI5" s="186"/>
      <c r="AJ5" s="186"/>
      <c r="AR5" s="18"/>
      <c r="BE5" s="182" t="s">
        <v>15</v>
      </c>
      <c r="BS5" s="15" t="s">
        <v>6</v>
      </c>
    </row>
    <row r="6" spans="1:74" ht="36.950000000000003" customHeight="1">
      <c r="B6" s="18"/>
      <c r="D6" s="24" t="s">
        <v>16</v>
      </c>
      <c r="K6" s="187" t="s">
        <v>17</v>
      </c>
      <c r="L6" s="186"/>
      <c r="M6" s="186"/>
      <c r="N6" s="186"/>
      <c r="O6" s="186"/>
      <c r="P6" s="186"/>
      <c r="Q6" s="186"/>
      <c r="R6" s="186"/>
      <c r="S6" s="186"/>
      <c r="T6" s="186"/>
      <c r="U6" s="186"/>
      <c r="V6" s="186"/>
      <c r="W6" s="186"/>
      <c r="X6" s="186"/>
      <c r="Y6" s="186"/>
      <c r="Z6" s="186"/>
      <c r="AA6" s="186"/>
      <c r="AB6" s="186"/>
      <c r="AC6" s="186"/>
      <c r="AD6" s="186"/>
      <c r="AE6" s="186"/>
      <c r="AF6" s="186"/>
      <c r="AG6" s="186"/>
      <c r="AH6" s="186"/>
      <c r="AI6" s="186"/>
      <c r="AJ6" s="186"/>
      <c r="AR6" s="18"/>
      <c r="BE6" s="183"/>
      <c r="BS6" s="15" t="s">
        <v>6</v>
      </c>
    </row>
    <row r="7" spans="1:74" ht="12" customHeight="1">
      <c r="B7" s="18"/>
      <c r="D7" s="25" t="s">
        <v>18</v>
      </c>
      <c r="K7" s="23" t="s">
        <v>1</v>
      </c>
      <c r="AK7" s="25" t="s">
        <v>19</v>
      </c>
      <c r="AN7" s="23" t="s">
        <v>1</v>
      </c>
      <c r="AR7" s="18"/>
      <c r="BE7" s="183"/>
      <c r="BS7" s="15" t="s">
        <v>6</v>
      </c>
    </row>
    <row r="8" spans="1:74" ht="12" customHeight="1">
      <c r="B8" s="18"/>
      <c r="D8" s="25" t="s">
        <v>20</v>
      </c>
      <c r="K8" s="23" t="s">
        <v>21</v>
      </c>
      <c r="AK8" s="25" t="s">
        <v>22</v>
      </c>
      <c r="AN8" s="26"/>
      <c r="AR8" s="18"/>
      <c r="BE8" s="183"/>
      <c r="BS8" s="15" t="s">
        <v>6</v>
      </c>
    </row>
    <row r="9" spans="1:74" ht="14.45" customHeight="1">
      <c r="B9" s="18"/>
      <c r="AR9" s="18"/>
      <c r="BE9" s="183"/>
      <c r="BS9" s="15" t="s">
        <v>6</v>
      </c>
    </row>
    <row r="10" spans="1:74" ht="12" customHeight="1">
      <c r="B10" s="18"/>
      <c r="D10" s="25" t="s">
        <v>23</v>
      </c>
      <c r="AK10" s="25" t="s">
        <v>24</v>
      </c>
      <c r="AN10" s="23" t="s">
        <v>1</v>
      </c>
      <c r="AR10" s="18"/>
      <c r="BE10" s="183"/>
      <c r="BS10" s="15" t="s">
        <v>6</v>
      </c>
    </row>
    <row r="11" spans="1:74" ht="18.399999999999999" customHeight="1">
      <c r="B11" s="18"/>
      <c r="E11" s="23" t="s">
        <v>21</v>
      </c>
      <c r="AK11" s="25" t="s">
        <v>25</v>
      </c>
      <c r="AN11" s="23" t="s">
        <v>1</v>
      </c>
      <c r="AR11" s="18"/>
      <c r="BE11" s="183"/>
      <c r="BS11" s="15" t="s">
        <v>6</v>
      </c>
    </row>
    <row r="12" spans="1:74" ht="6.95" customHeight="1">
      <c r="B12" s="18"/>
      <c r="AR12" s="18"/>
      <c r="BE12" s="183"/>
      <c r="BS12" s="15" t="s">
        <v>6</v>
      </c>
    </row>
    <row r="13" spans="1:74" ht="12" customHeight="1">
      <c r="B13" s="18"/>
      <c r="D13" s="25" t="s">
        <v>26</v>
      </c>
      <c r="AK13" s="25" t="s">
        <v>24</v>
      </c>
      <c r="AN13" s="27"/>
      <c r="AR13" s="18"/>
      <c r="BE13" s="183"/>
      <c r="BS13" s="15" t="s">
        <v>6</v>
      </c>
    </row>
    <row r="14" spans="1:74" ht="12.75">
      <c r="B14" s="18"/>
      <c r="E14" s="188"/>
      <c r="F14" s="189"/>
      <c r="G14" s="189"/>
      <c r="H14" s="189"/>
      <c r="I14" s="189"/>
      <c r="J14" s="189"/>
      <c r="K14" s="189"/>
      <c r="L14" s="189"/>
      <c r="M14" s="189"/>
      <c r="N14" s="189"/>
      <c r="O14" s="189"/>
      <c r="P14" s="189"/>
      <c r="Q14" s="189"/>
      <c r="R14" s="189"/>
      <c r="S14" s="189"/>
      <c r="T14" s="189"/>
      <c r="U14" s="189"/>
      <c r="V14" s="189"/>
      <c r="W14" s="189"/>
      <c r="X14" s="189"/>
      <c r="Y14" s="189"/>
      <c r="Z14" s="189"/>
      <c r="AA14" s="189"/>
      <c r="AB14" s="189"/>
      <c r="AC14" s="189"/>
      <c r="AD14" s="189"/>
      <c r="AE14" s="189"/>
      <c r="AF14" s="189"/>
      <c r="AG14" s="189"/>
      <c r="AH14" s="189"/>
      <c r="AI14" s="189"/>
      <c r="AJ14" s="189"/>
      <c r="AK14" s="25" t="s">
        <v>25</v>
      </c>
      <c r="AN14" s="27"/>
      <c r="AR14" s="18"/>
      <c r="BE14" s="183"/>
      <c r="BS14" s="15" t="s">
        <v>6</v>
      </c>
    </row>
    <row r="15" spans="1:74" ht="6.95" customHeight="1">
      <c r="B15" s="18"/>
      <c r="AR15" s="18"/>
      <c r="BE15" s="183"/>
      <c r="BS15" s="15" t="s">
        <v>3</v>
      </c>
    </row>
    <row r="16" spans="1:74" ht="12" customHeight="1">
      <c r="B16" s="18"/>
      <c r="D16" s="25" t="s">
        <v>27</v>
      </c>
      <c r="AK16" s="25" t="s">
        <v>24</v>
      </c>
      <c r="AN16" s="23" t="s">
        <v>1</v>
      </c>
      <c r="AR16" s="18"/>
      <c r="BE16" s="183"/>
      <c r="BS16" s="15" t="s">
        <v>3</v>
      </c>
    </row>
    <row r="17" spans="2:71" ht="18.399999999999999" customHeight="1">
      <c r="B17" s="18"/>
      <c r="E17" s="23" t="s">
        <v>21</v>
      </c>
      <c r="AK17" s="25" t="s">
        <v>25</v>
      </c>
      <c r="AN17" s="23" t="s">
        <v>1</v>
      </c>
      <c r="AR17" s="18"/>
      <c r="BE17" s="183"/>
      <c r="BS17" s="15" t="s">
        <v>28</v>
      </c>
    </row>
    <row r="18" spans="2:71" ht="6.95" customHeight="1">
      <c r="B18" s="18"/>
      <c r="AR18" s="18"/>
      <c r="BE18" s="183"/>
      <c r="BS18" s="15" t="s">
        <v>6</v>
      </c>
    </row>
    <row r="19" spans="2:71" ht="12" customHeight="1">
      <c r="B19" s="18"/>
      <c r="D19" s="25" t="s">
        <v>29</v>
      </c>
      <c r="AK19" s="25" t="s">
        <v>24</v>
      </c>
      <c r="AN19" s="23" t="s">
        <v>1</v>
      </c>
      <c r="AR19" s="18"/>
      <c r="BE19" s="183"/>
      <c r="BS19" s="15" t="s">
        <v>6</v>
      </c>
    </row>
    <row r="20" spans="2:71" ht="18.399999999999999" customHeight="1">
      <c r="B20" s="18"/>
      <c r="E20" s="23" t="s">
        <v>21</v>
      </c>
      <c r="AK20" s="25" t="s">
        <v>25</v>
      </c>
      <c r="AN20" s="23" t="s">
        <v>1</v>
      </c>
      <c r="AR20" s="18"/>
      <c r="BE20" s="183"/>
      <c r="BS20" s="15" t="s">
        <v>28</v>
      </c>
    </row>
    <row r="21" spans="2:71" ht="6.95" customHeight="1">
      <c r="B21" s="18"/>
      <c r="AR21" s="18"/>
      <c r="BE21" s="183"/>
    </row>
    <row r="22" spans="2:71" ht="12" customHeight="1">
      <c r="B22" s="18"/>
      <c r="D22" s="25" t="s">
        <v>30</v>
      </c>
      <c r="AR22" s="18"/>
      <c r="BE22" s="183"/>
    </row>
    <row r="23" spans="2:71" ht="16.5" customHeight="1">
      <c r="B23" s="18"/>
      <c r="E23" s="190" t="s">
        <v>1</v>
      </c>
      <c r="F23" s="190"/>
      <c r="G23" s="190"/>
      <c r="H23" s="190"/>
      <c r="I23" s="190"/>
      <c r="J23" s="190"/>
      <c r="K23" s="190"/>
      <c r="L23" s="190"/>
      <c r="M23" s="190"/>
      <c r="N23" s="190"/>
      <c r="O23" s="190"/>
      <c r="P23" s="190"/>
      <c r="Q23" s="190"/>
      <c r="R23" s="190"/>
      <c r="S23" s="190"/>
      <c r="T23" s="190"/>
      <c r="U23" s="190"/>
      <c r="V23" s="190"/>
      <c r="W23" s="190"/>
      <c r="X23" s="190"/>
      <c r="Y23" s="190"/>
      <c r="Z23" s="190"/>
      <c r="AA23" s="190"/>
      <c r="AB23" s="190"/>
      <c r="AC23" s="190"/>
      <c r="AD23" s="190"/>
      <c r="AE23" s="190"/>
      <c r="AF23" s="190"/>
      <c r="AG23" s="190"/>
      <c r="AH23" s="190"/>
      <c r="AI23" s="190"/>
      <c r="AJ23" s="190"/>
      <c r="AK23" s="190"/>
      <c r="AL23" s="190"/>
      <c r="AM23" s="190"/>
      <c r="AN23" s="190"/>
      <c r="AR23" s="18"/>
      <c r="BE23" s="183"/>
    </row>
    <row r="24" spans="2:71" ht="6.95" customHeight="1">
      <c r="B24" s="18"/>
      <c r="AR24" s="18"/>
      <c r="BE24" s="183"/>
    </row>
    <row r="25" spans="2:71" ht="6.95" customHeight="1">
      <c r="B25" s="18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R25" s="18"/>
      <c r="BE25" s="183"/>
    </row>
    <row r="26" spans="2:71" s="1" customFormat="1" ht="25.9" customHeight="1">
      <c r="B26" s="30"/>
      <c r="D26" s="31" t="s">
        <v>31</v>
      </c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191">
        <f>ROUND(AG94,2)</f>
        <v>0</v>
      </c>
      <c r="AL26" s="192"/>
      <c r="AM26" s="192"/>
      <c r="AN26" s="192"/>
      <c r="AO26" s="192"/>
      <c r="AR26" s="30"/>
      <c r="BE26" s="183"/>
    </row>
    <row r="27" spans="2:71" s="1" customFormat="1" ht="6.95" customHeight="1">
      <c r="B27" s="30"/>
      <c r="AR27" s="30"/>
      <c r="BE27" s="183"/>
    </row>
    <row r="28" spans="2:71" s="1" customFormat="1" ht="12.75">
      <c r="B28" s="30"/>
      <c r="L28" s="193" t="s">
        <v>32</v>
      </c>
      <c r="M28" s="193"/>
      <c r="N28" s="193"/>
      <c r="O28" s="193"/>
      <c r="P28" s="193"/>
      <c r="W28" s="193" t="s">
        <v>33</v>
      </c>
      <c r="X28" s="193"/>
      <c r="Y28" s="193"/>
      <c r="Z28" s="193"/>
      <c r="AA28" s="193"/>
      <c r="AB28" s="193"/>
      <c r="AC28" s="193"/>
      <c r="AD28" s="193"/>
      <c r="AE28" s="193"/>
      <c r="AK28" s="193" t="s">
        <v>34</v>
      </c>
      <c r="AL28" s="193"/>
      <c r="AM28" s="193"/>
      <c r="AN28" s="193"/>
      <c r="AO28" s="193"/>
      <c r="AR28" s="30"/>
      <c r="BE28" s="183"/>
    </row>
    <row r="29" spans="2:71" s="2" customFormat="1" ht="14.45" customHeight="1">
      <c r="B29" s="34"/>
      <c r="D29" s="25" t="s">
        <v>35</v>
      </c>
      <c r="F29" s="25" t="s">
        <v>36</v>
      </c>
      <c r="L29" s="196">
        <v>0.21</v>
      </c>
      <c r="M29" s="195"/>
      <c r="N29" s="195"/>
      <c r="O29" s="195"/>
      <c r="P29" s="195"/>
      <c r="W29" s="194">
        <f>ROUND(AZ94, 2)</f>
        <v>0</v>
      </c>
      <c r="X29" s="195"/>
      <c r="Y29" s="195"/>
      <c r="Z29" s="195"/>
      <c r="AA29" s="195"/>
      <c r="AB29" s="195"/>
      <c r="AC29" s="195"/>
      <c r="AD29" s="195"/>
      <c r="AE29" s="195"/>
      <c r="AK29" s="194">
        <f>ROUND(AV94, 2)</f>
        <v>0</v>
      </c>
      <c r="AL29" s="195"/>
      <c r="AM29" s="195"/>
      <c r="AN29" s="195"/>
      <c r="AO29" s="195"/>
      <c r="AR29" s="34"/>
      <c r="BE29" s="184"/>
    </row>
    <row r="30" spans="2:71" s="2" customFormat="1" ht="14.45" customHeight="1">
      <c r="B30" s="34"/>
      <c r="F30" s="25" t="s">
        <v>37</v>
      </c>
      <c r="L30" s="196">
        <v>0.12</v>
      </c>
      <c r="M30" s="195"/>
      <c r="N30" s="195"/>
      <c r="O30" s="195"/>
      <c r="P30" s="195"/>
      <c r="W30" s="194">
        <f>ROUND(BA94, 2)</f>
        <v>0</v>
      </c>
      <c r="X30" s="195"/>
      <c r="Y30" s="195"/>
      <c r="Z30" s="195"/>
      <c r="AA30" s="195"/>
      <c r="AB30" s="195"/>
      <c r="AC30" s="195"/>
      <c r="AD30" s="195"/>
      <c r="AE30" s="195"/>
      <c r="AK30" s="194">
        <f>ROUND(AW94, 2)</f>
        <v>0</v>
      </c>
      <c r="AL30" s="195"/>
      <c r="AM30" s="195"/>
      <c r="AN30" s="195"/>
      <c r="AO30" s="195"/>
      <c r="AR30" s="34"/>
      <c r="BE30" s="184"/>
    </row>
    <row r="31" spans="2:71" s="2" customFormat="1" ht="14.45" hidden="1" customHeight="1">
      <c r="B31" s="34"/>
      <c r="F31" s="25" t="s">
        <v>38</v>
      </c>
      <c r="L31" s="196">
        <v>0.21</v>
      </c>
      <c r="M31" s="195"/>
      <c r="N31" s="195"/>
      <c r="O31" s="195"/>
      <c r="P31" s="195"/>
      <c r="W31" s="194">
        <f>ROUND(BB94, 2)</f>
        <v>0</v>
      </c>
      <c r="X31" s="195"/>
      <c r="Y31" s="195"/>
      <c r="Z31" s="195"/>
      <c r="AA31" s="195"/>
      <c r="AB31" s="195"/>
      <c r="AC31" s="195"/>
      <c r="AD31" s="195"/>
      <c r="AE31" s="195"/>
      <c r="AK31" s="194">
        <v>0</v>
      </c>
      <c r="AL31" s="195"/>
      <c r="AM31" s="195"/>
      <c r="AN31" s="195"/>
      <c r="AO31" s="195"/>
      <c r="AR31" s="34"/>
      <c r="BE31" s="184"/>
    </row>
    <row r="32" spans="2:71" s="2" customFormat="1" ht="14.45" hidden="1" customHeight="1">
      <c r="B32" s="34"/>
      <c r="F32" s="25" t="s">
        <v>39</v>
      </c>
      <c r="L32" s="196">
        <v>0.12</v>
      </c>
      <c r="M32" s="195"/>
      <c r="N32" s="195"/>
      <c r="O32" s="195"/>
      <c r="P32" s="195"/>
      <c r="W32" s="194">
        <f>ROUND(BC94, 2)</f>
        <v>0</v>
      </c>
      <c r="X32" s="195"/>
      <c r="Y32" s="195"/>
      <c r="Z32" s="195"/>
      <c r="AA32" s="195"/>
      <c r="AB32" s="195"/>
      <c r="AC32" s="195"/>
      <c r="AD32" s="195"/>
      <c r="AE32" s="195"/>
      <c r="AK32" s="194">
        <v>0</v>
      </c>
      <c r="AL32" s="195"/>
      <c r="AM32" s="195"/>
      <c r="AN32" s="195"/>
      <c r="AO32" s="195"/>
      <c r="AR32" s="34"/>
      <c r="BE32" s="184"/>
    </row>
    <row r="33" spans="2:57" s="2" customFormat="1" ht="14.45" hidden="1" customHeight="1">
      <c r="B33" s="34"/>
      <c r="F33" s="25" t="s">
        <v>40</v>
      </c>
      <c r="L33" s="196">
        <v>0</v>
      </c>
      <c r="M33" s="195"/>
      <c r="N33" s="195"/>
      <c r="O33" s="195"/>
      <c r="P33" s="195"/>
      <c r="W33" s="194">
        <f>ROUND(BD94, 2)</f>
        <v>0</v>
      </c>
      <c r="X33" s="195"/>
      <c r="Y33" s="195"/>
      <c r="Z33" s="195"/>
      <c r="AA33" s="195"/>
      <c r="AB33" s="195"/>
      <c r="AC33" s="195"/>
      <c r="AD33" s="195"/>
      <c r="AE33" s="195"/>
      <c r="AK33" s="194">
        <v>0</v>
      </c>
      <c r="AL33" s="195"/>
      <c r="AM33" s="195"/>
      <c r="AN33" s="195"/>
      <c r="AO33" s="195"/>
      <c r="AR33" s="34"/>
      <c r="BE33" s="184"/>
    </row>
    <row r="34" spans="2:57" s="1" customFormat="1" ht="6.95" customHeight="1">
      <c r="B34" s="30"/>
      <c r="AR34" s="30"/>
      <c r="BE34" s="183"/>
    </row>
    <row r="35" spans="2:57" s="1" customFormat="1" ht="25.9" customHeight="1">
      <c r="B35" s="30"/>
      <c r="C35" s="35"/>
      <c r="D35" s="36" t="s">
        <v>41</v>
      </c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8" t="s">
        <v>42</v>
      </c>
      <c r="U35" s="37"/>
      <c r="V35" s="37"/>
      <c r="W35" s="37"/>
      <c r="X35" s="197" t="s">
        <v>43</v>
      </c>
      <c r="Y35" s="198"/>
      <c r="Z35" s="198"/>
      <c r="AA35" s="198"/>
      <c r="AB35" s="198"/>
      <c r="AC35" s="37"/>
      <c r="AD35" s="37"/>
      <c r="AE35" s="37"/>
      <c r="AF35" s="37"/>
      <c r="AG35" s="37"/>
      <c r="AH35" s="37"/>
      <c r="AI35" s="37"/>
      <c r="AJ35" s="37"/>
      <c r="AK35" s="199">
        <f>SUM(AK26:AK33)</f>
        <v>0</v>
      </c>
      <c r="AL35" s="198"/>
      <c r="AM35" s="198"/>
      <c r="AN35" s="198"/>
      <c r="AO35" s="200"/>
      <c r="AP35" s="35"/>
      <c r="AQ35" s="35"/>
      <c r="AR35" s="30"/>
    </row>
    <row r="36" spans="2:57" s="1" customFormat="1" ht="6.95" customHeight="1">
      <c r="B36" s="30"/>
      <c r="AR36" s="30"/>
    </row>
    <row r="37" spans="2:57" s="1" customFormat="1" ht="14.45" customHeight="1">
      <c r="B37" s="30"/>
      <c r="AR37" s="30"/>
    </row>
    <row r="38" spans="2:57" ht="14.45" customHeight="1">
      <c r="B38" s="18"/>
      <c r="AR38" s="18"/>
    </row>
    <row r="39" spans="2:57" ht="14.45" customHeight="1">
      <c r="B39" s="18"/>
      <c r="AR39" s="18"/>
    </row>
    <row r="40" spans="2:57" ht="14.45" customHeight="1">
      <c r="B40" s="18"/>
      <c r="AR40" s="18"/>
    </row>
    <row r="41" spans="2:57" ht="14.45" customHeight="1">
      <c r="B41" s="18"/>
      <c r="AR41" s="18"/>
    </row>
    <row r="42" spans="2:57" ht="14.45" customHeight="1">
      <c r="B42" s="18"/>
      <c r="AR42" s="18"/>
    </row>
    <row r="43" spans="2:57" ht="14.45" customHeight="1">
      <c r="B43" s="18"/>
      <c r="AR43" s="18"/>
    </row>
    <row r="44" spans="2:57" ht="14.45" customHeight="1">
      <c r="B44" s="18"/>
      <c r="AR44" s="18"/>
    </row>
    <row r="45" spans="2:57" ht="14.45" customHeight="1">
      <c r="B45" s="18"/>
      <c r="AR45" s="18"/>
    </row>
    <row r="46" spans="2:57" ht="14.45" customHeight="1">
      <c r="B46" s="18"/>
      <c r="AR46" s="18"/>
    </row>
    <row r="47" spans="2:57" ht="14.45" customHeight="1">
      <c r="B47" s="18"/>
      <c r="AR47" s="18"/>
    </row>
    <row r="48" spans="2:57" ht="14.45" customHeight="1">
      <c r="B48" s="18"/>
      <c r="AR48" s="18"/>
    </row>
    <row r="49" spans="2:44" s="1" customFormat="1" ht="14.45" customHeight="1">
      <c r="B49" s="30"/>
      <c r="D49" s="39" t="s">
        <v>44</v>
      </c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39" t="s">
        <v>45</v>
      </c>
      <c r="AI49" s="40"/>
      <c r="AJ49" s="40"/>
      <c r="AK49" s="40"/>
      <c r="AL49" s="40"/>
      <c r="AM49" s="40"/>
      <c r="AN49" s="40"/>
      <c r="AO49" s="40"/>
      <c r="AR49" s="30"/>
    </row>
    <row r="50" spans="2:44" ht="11.25">
      <c r="B50" s="18"/>
      <c r="AR50" s="18"/>
    </row>
    <row r="51" spans="2:44" ht="11.25">
      <c r="B51" s="18"/>
      <c r="AR51" s="18"/>
    </row>
    <row r="52" spans="2:44" ht="11.25">
      <c r="B52" s="18"/>
      <c r="AR52" s="18"/>
    </row>
    <row r="53" spans="2:44" ht="11.25">
      <c r="B53" s="18"/>
      <c r="AR53" s="18"/>
    </row>
    <row r="54" spans="2:44" ht="11.25">
      <c r="B54" s="18"/>
      <c r="AR54" s="18"/>
    </row>
    <row r="55" spans="2:44" ht="11.25">
      <c r="B55" s="18"/>
      <c r="AR55" s="18"/>
    </row>
    <row r="56" spans="2:44" ht="11.25">
      <c r="B56" s="18"/>
      <c r="AR56" s="18"/>
    </row>
    <row r="57" spans="2:44" ht="11.25">
      <c r="B57" s="18"/>
      <c r="AR57" s="18"/>
    </row>
    <row r="58" spans="2:44" ht="11.25">
      <c r="B58" s="18"/>
      <c r="AR58" s="18"/>
    </row>
    <row r="59" spans="2:44" ht="11.25">
      <c r="B59" s="18"/>
      <c r="AR59" s="18"/>
    </row>
    <row r="60" spans="2:44" s="1" customFormat="1" ht="12.75">
      <c r="B60" s="30"/>
      <c r="D60" s="41" t="s">
        <v>46</v>
      </c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41" t="s">
        <v>47</v>
      </c>
      <c r="W60" s="32"/>
      <c r="X60" s="32"/>
      <c r="Y60" s="32"/>
      <c r="Z60" s="32"/>
      <c r="AA60" s="32"/>
      <c r="AB60" s="32"/>
      <c r="AC60" s="32"/>
      <c r="AD60" s="32"/>
      <c r="AE60" s="32"/>
      <c r="AF60" s="32"/>
      <c r="AG60" s="32"/>
      <c r="AH60" s="41" t="s">
        <v>46</v>
      </c>
      <c r="AI60" s="32"/>
      <c r="AJ60" s="32"/>
      <c r="AK60" s="32"/>
      <c r="AL60" s="32"/>
      <c r="AM60" s="41" t="s">
        <v>47</v>
      </c>
      <c r="AN60" s="32"/>
      <c r="AO60" s="32"/>
      <c r="AR60" s="30"/>
    </row>
    <row r="61" spans="2:44" ht="11.25">
      <c r="B61" s="18"/>
      <c r="AR61" s="18"/>
    </row>
    <row r="62" spans="2:44" ht="11.25">
      <c r="B62" s="18"/>
      <c r="AR62" s="18"/>
    </row>
    <row r="63" spans="2:44" ht="11.25">
      <c r="B63" s="18"/>
      <c r="AR63" s="18"/>
    </row>
    <row r="64" spans="2:44" s="1" customFormat="1" ht="12.75">
      <c r="B64" s="30"/>
      <c r="D64" s="39" t="s">
        <v>48</v>
      </c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39" t="s">
        <v>49</v>
      </c>
      <c r="AI64" s="40"/>
      <c r="AJ64" s="40"/>
      <c r="AK64" s="40"/>
      <c r="AL64" s="40"/>
      <c r="AM64" s="40"/>
      <c r="AN64" s="40"/>
      <c r="AO64" s="40"/>
      <c r="AR64" s="30"/>
    </row>
    <row r="65" spans="2:44" ht="11.25">
      <c r="B65" s="18"/>
      <c r="AR65" s="18"/>
    </row>
    <row r="66" spans="2:44" ht="11.25">
      <c r="B66" s="18"/>
      <c r="AR66" s="18"/>
    </row>
    <row r="67" spans="2:44" ht="11.25">
      <c r="B67" s="18"/>
      <c r="AR67" s="18"/>
    </row>
    <row r="68" spans="2:44" ht="11.25">
      <c r="B68" s="18"/>
      <c r="AR68" s="18"/>
    </row>
    <row r="69" spans="2:44" ht="11.25">
      <c r="B69" s="18"/>
      <c r="AR69" s="18"/>
    </row>
    <row r="70" spans="2:44" ht="11.25">
      <c r="B70" s="18"/>
      <c r="AR70" s="18"/>
    </row>
    <row r="71" spans="2:44" ht="11.25">
      <c r="B71" s="18"/>
      <c r="AR71" s="18"/>
    </row>
    <row r="72" spans="2:44" ht="11.25">
      <c r="B72" s="18"/>
      <c r="AR72" s="18"/>
    </row>
    <row r="73" spans="2:44" ht="11.25">
      <c r="B73" s="18"/>
      <c r="AR73" s="18"/>
    </row>
    <row r="74" spans="2:44" ht="11.25">
      <c r="B74" s="18"/>
      <c r="AR74" s="18"/>
    </row>
    <row r="75" spans="2:44" s="1" customFormat="1" ht="12.75">
      <c r="B75" s="30"/>
      <c r="D75" s="41" t="s">
        <v>46</v>
      </c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41" t="s">
        <v>47</v>
      </c>
      <c r="W75" s="32"/>
      <c r="X75" s="32"/>
      <c r="Y75" s="32"/>
      <c r="Z75" s="32"/>
      <c r="AA75" s="32"/>
      <c r="AB75" s="32"/>
      <c r="AC75" s="32"/>
      <c r="AD75" s="32"/>
      <c r="AE75" s="32"/>
      <c r="AF75" s="32"/>
      <c r="AG75" s="32"/>
      <c r="AH75" s="41" t="s">
        <v>46</v>
      </c>
      <c r="AI75" s="32"/>
      <c r="AJ75" s="32"/>
      <c r="AK75" s="32"/>
      <c r="AL75" s="32"/>
      <c r="AM75" s="41" t="s">
        <v>47</v>
      </c>
      <c r="AN75" s="32"/>
      <c r="AO75" s="32"/>
      <c r="AR75" s="30"/>
    </row>
    <row r="76" spans="2:44" s="1" customFormat="1" ht="11.25">
      <c r="B76" s="30"/>
      <c r="AR76" s="30"/>
    </row>
    <row r="77" spans="2:44" s="1" customFormat="1" ht="6.95" customHeight="1">
      <c r="B77" s="42"/>
      <c r="C77" s="43"/>
      <c r="D77" s="43"/>
      <c r="E77" s="43"/>
      <c r="F77" s="43"/>
      <c r="G77" s="43"/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3"/>
      <c r="Z77" s="43"/>
      <c r="AA77" s="43"/>
      <c r="AB77" s="43"/>
      <c r="AC77" s="43"/>
      <c r="AD77" s="43"/>
      <c r="AE77" s="43"/>
      <c r="AF77" s="43"/>
      <c r="AG77" s="43"/>
      <c r="AH77" s="43"/>
      <c r="AI77" s="43"/>
      <c r="AJ77" s="43"/>
      <c r="AK77" s="43"/>
      <c r="AL77" s="43"/>
      <c r="AM77" s="43"/>
      <c r="AN77" s="43"/>
      <c r="AO77" s="43"/>
      <c r="AP77" s="43"/>
      <c r="AQ77" s="43"/>
      <c r="AR77" s="30"/>
    </row>
    <row r="81" spans="1:91" s="1" customFormat="1" ht="6.95" customHeight="1">
      <c r="B81" s="44"/>
      <c r="C81" s="45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5"/>
      <c r="U81" s="45"/>
      <c r="V81" s="45"/>
      <c r="W81" s="45"/>
      <c r="X81" s="45"/>
      <c r="Y81" s="45"/>
      <c r="Z81" s="45"/>
      <c r="AA81" s="45"/>
      <c r="AB81" s="45"/>
      <c r="AC81" s="45"/>
      <c r="AD81" s="45"/>
      <c r="AE81" s="45"/>
      <c r="AF81" s="45"/>
      <c r="AG81" s="45"/>
      <c r="AH81" s="45"/>
      <c r="AI81" s="45"/>
      <c r="AJ81" s="45"/>
      <c r="AK81" s="45"/>
      <c r="AL81" s="45"/>
      <c r="AM81" s="45"/>
      <c r="AN81" s="45"/>
      <c r="AO81" s="45"/>
      <c r="AP81" s="45"/>
      <c r="AQ81" s="45"/>
      <c r="AR81" s="30"/>
    </row>
    <row r="82" spans="1:91" s="1" customFormat="1" ht="24.95" customHeight="1">
      <c r="B82" s="30"/>
      <c r="C82" s="19" t="s">
        <v>50</v>
      </c>
      <c r="AR82" s="30"/>
    </row>
    <row r="83" spans="1:91" s="1" customFormat="1" ht="6.95" customHeight="1">
      <c r="B83" s="30"/>
      <c r="AR83" s="30"/>
    </row>
    <row r="84" spans="1:91" s="3" customFormat="1" ht="12" customHeight="1">
      <c r="B84" s="46"/>
      <c r="C84" s="25" t="s">
        <v>13</v>
      </c>
      <c r="L84" s="3" t="str">
        <f>K5</f>
        <v>ST30</v>
      </c>
      <c r="AR84" s="46"/>
    </row>
    <row r="85" spans="1:91" s="4" customFormat="1" ht="36.950000000000003" customHeight="1">
      <c r="B85" s="47"/>
      <c r="C85" s="48" t="s">
        <v>16</v>
      </c>
      <c r="L85" s="201" t="str">
        <f>K6</f>
        <v>Rudolfov - Tulipánová ulice, rekonstrukce vodohospodářských sítí</v>
      </c>
      <c r="M85" s="202"/>
      <c r="N85" s="202"/>
      <c r="O85" s="202"/>
      <c r="P85" s="202"/>
      <c r="Q85" s="202"/>
      <c r="R85" s="202"/>
      <c r="S85" s="202"/>
      <c r="T85" s="202"/>
      <c r="U85" s="202"/>
      <c r="V85" s="202"/>
      <c r="W85" s="202"/>
      <c r="X85" s="202"/>
      <c r="Y85" s="202"/>
      <c r="Z85" s="202"/>
      <c r="AA85" s="202"/>
      <c r="AB85" s="202"/>
      <c r="AC85" s="202"/>
      <c r="AD85" s="202"/>
      <c r="AE85" s="202"/>
      <c r="AF85" s="202"/>
      <c r="AG85" s="202"/>
      <c r="AH85" s="202"/>
      <c r="AI85" s="202"/>
      <c r="AJ85" s="202"/>
      <c r="AR85" s="47"/>
    </row>
    <row r="86" spans="1:91" s="1" customFormat="1" ht="6.95" customHeight="1">
      <c r="B86" s="30"/>
      <c r="AR86" s="30"/>
    </row>
    <row r="87" spans="1:91" s="1" customFormat="1" ht="12" customHeight="1">
      <c r="B87" s="30"/>
      <c r="C87" s="25" t="s">
        <v>20</v>
      </c>
      <c r="L87" s="49" t="str">
        <f>IF(K8="","",K8)</f>
        <v xml:space="preserve"> </v>
      </c>
      <c r="AI87" s="25" t="s">
        <v>22</v>
      </c>
      <c r="AM87" s="203" t="str">
        <f>IF(AN8= "","",AN8)</f>
        <v/>
      </c>
      <c r="AN87" s="203"/>
      <c r="AR87" s="30"/>
    </row>
    <row r="88" spans="1:91" s="1" customFormat="1" ht="6.95" customHeight="1">
      <c r="B88" s="30"/>
      <c r="AR88" s="30"/>
    </row>
    <row r="89" spans="1:91" s="1" customFormat="1" ht="15.2" customHeight="1">
      <c r="B89" s="30"/>
      <c r="C89" s="25" t="s">
        <v>23</v>
      </c>
      <c r="L89" s="3" t="str">
        <f>IF(E11= "","",E11)</f>
        <v xml:space="preserve"> </v>
      </c>
      <c r="AI89" s="25" t="s">
        <v>27</v>
      </c>
      <c r="AM89" s="204" t="str">
        <f>IF(E17="","",E17)</f>
        <v xml:space="preserve"> </v>
      </c>
      <c r="AN89" s="205"/>
      <c r="AO89" s="205"/>
      <c r="AP89" s="205"/>
      <c r="AR89" s="30"/>
      <c r="AS89" s="206" t="s">
        <v>51</v>
      </c>
      <c r="AT89" s="207"/>
      <c r="AU89" s="51"/>
      <c r="AV89" s="51"/>
      <c r="AW89" s="51"/>
      <c r="AX89" s="51"/>
      <c r="AY89" s="51"/>
      <c r="AZ89" s="51"/>
      <c r="BA89" s="51"/>
      <c r="BB89" s="51"/>
      <c r="BC89" s="51"/>
      <c r="BD89" s="52"/>
    </row>
    <row r="90" spans="1:91" s="1" customFormat="1" ht="15.2" customHeight="1">
      <c r="B90" s="30"/>
      <c r="C90" s="25" t="s">
        <v>26</v>
      </c>
      <c r="L90" s="3"/>
      <c r="AI90" s="25" t="s">
        <v>29</v>
      </c>
      <c r="AM90" s="204" t="str">
        <f>IF(E20="","",E20)</f>
        <v xml:space="preserve"> </v>
      </c>
      <c r="AN90" s="205"/>
      <c r="AO90" s="205"/>
      <c r="AP90" s="205"/>
      <c r="AR90" s="30"/>
      <c r="AS90" s="208"/>
      <c r="AT90" s="209"/>
      <c r="BD90" s="54"/>
    </row>
    <row r="91" spans="1:91" s="1" customFormat="1" ht="10.9" customHeight="1">
      <c r="B91" s="30"/>
      <c r="AR91" s="30"/>
      <c r="AS91" s="208"/>
      <c r="AT91" s="209"/>
      <c r="BD91" s="54"/>
    </row>
    <row r="92" spans="1:91" s="1" customFormat="1" ht="29.25" customHeight="1">
      <c r="B92" s="30"/>
      <c r="C92" s="210" t="s">
        <v>52</v>
      </c>
      <c r="D92" s="211"/>
      <c r="E92" s="211"/>
      <c r="F92" s="211"/>
      <c r="G92" s="211"/>
      <c r="H92" s="55"/>
      <c r="I92" s="212" t="s">
        <v>53</v>
      </c>
      <c r="J92" s="211"/>
      <c r="K92" s="211"/>
      <c r="L92" s="211"/>
      <c r="M92" s="211"/>
      <c r="N92" s="211"/>
      <c r="O92" s="211"/>
      <c r="P92" s="211"/>
      <c r="Q92" s="211"/>
      <c r="R92" s="211"/>
      <c r="S92" s="211"/>
      <c r="T92" s="211"/>
      <c r="U92" s="211"/>
      <c r="V92" s="211"/>
      <c r="W92" s="211"/>
      <c r="X92" s="211"/>
      <c r="Y92" s="211"/>
      <c r="Z92" s="211"/>
      <c r="AA92" s="211"/>
      <c r="AB92" s="211"/>
      <c r="AC92" s="211"/>
      <c r="AD92" s="211"/>
      <c r="AE92" s="211"/>
      <c r="AF92" s="211"/>
      <c r="AG92" s="213" t="s">
        <v>54</v>
      </c>
      <c r="AH92" s="211"/>
      <c r="AI92" s="211"/>
      <c r="AJ92" s="211"/>
      <c r="AK92" s="211"/>
      <c r="AL92" s="211"/>
      <c r="AM92" s="211"/>
      <c r="AN92" s="212" t="s">
        <v>55</v>
      </c>
      <c r="AO92" s="211"/>
      <c r="AP92" s="214"/>
      <c r="AQ92" s="56" t="s">
        <v>56</v>
      </c>
      <c r="AR92" s="30"/>
      <c r="AS92" s="57" t="s">
        <v>57</v>
      </c>
      <c r="AT92" s="58" t="s">
        <v>58</v>
      </c>
      <c r="AU92" s="58" t="s">
        <v>59</v>
      </c>
      <c r="AV92" s="58" t="s">
        <v>60</v>
      </c>
      <c r="AW92" s="58" t="s">
        <v>61</v>
      </c>
      <c r="AX92" s="58" t="s">
        <v>62</v>
      </c>
      <c r="AY92" s="58" t="s">
        <v>63</v>
      </c>
      <c r="AZ92" s="58" t="s">
        <v>64</v>
      </c>
      <c r="BA92" s="58" t="s">
        <v>65</v>
      </c>
      <c r="BB92" s="58" t="s">
        <v>66</v>
      </c>
      <c r="BC92" s="58" t="s">
        <v>67</v>
      </c>
      <c r="BD92" s="59" t="s">
        <v>68</v>
      </c>
    </row>
    <row r="93" spans="1:91" s="1" customFormat="1" ht="10.9" customHeight="1">
      <c r="B93" s="30"/>
      <c r="AR93" s="30"/>
      <c r="AS93" s="60"/>
      <c r="AT93" s="51"/>
      <c r="AU93" s="51"/>
      <c r="AV93" s="51"/>
      <c r="AW93" s="51"/>
      <c r="AX93" s="51"/>
      <c r="AY93" s="51"/>
      <c r="AZ93" s="51"/>
      <c r="BA93" s="51"/>
      <c r="BB93" s="51"/>
      <c r="BC93" s="51"/>
      <c r="BD93" s="52"/>
    </row>
    <row r="94" spans="1:91" s="5" customFormat="1" ht="32.450000000000003" customHeight="1">
      <c r="B94" s="61"/>
      <c r="C94" s="62" t="s">
        <v>69</v>
      </c>
      <c r="D94" s="63"/>
      <c r="E94" s="63"/>
      <c r="F94" s="63"/>
      <c r="G94" s="63"/>
      <c r="H94" s="63"/>
      <c r="I94" s="63"/>
      <c r="J94" s="63"/>
      <c r="K94" s="63"/>
      <c r="L94" s="63"/>
      <c r="M94" s="63"/>
      <c r="N94" s="63"/>
      <c r="O94" s="63"/>
      <c r="P94" s="63"/>
      <c r="Q94" s="63"/>
      <c r="R94" s="63"/>
      <c r="S94" s="63"/>
      <c r="T94" s="63"/>
      <c r="U94" s="63"/>
      <c r="V94" s="63"/>
      <c r="W94" s="63"/>
      <c r="X94" s="63"/>
      <c r="Y94" s="63"/>
      <c r="Z94" s="63"/>
      <c r="AA94" s="63"/>
      <c r="AB94" s="63"/>
      <c r="AC94" s="63"/>
      <c r="AD94" s="63"/>
      <c r="AE94" s="63"/>
      <c r="AF94" s="63"/>
      <c r="AG94" s="218">
        <f>ROUND(SUM(AG95:AG97),2)</f>
        <v>0</v>
      </c>
      <c r="AH94" s="218"/>
      <c r="AI94" s="218"/>
      <c r="AJ94" s="218"/>
      <c r="AK94" s="218"/>
      <c r="AL94" s="218"/>
      <c r="AM94" s="218"/>
      <c r="AN94" s="219">
        <f>SUM(AG94,AT94)</f>
        <v>0</v>
      </c>
      <c r="AO94" s="219"/>
      <c r="AP94" s="219"/>
      <c r="AQ94" s="65" t="s">
        <v>1</v>
      </c>
      <c r="AR94" s="61"/>
      <c r="AS94" s="66">
        <f>ROUND(SUM(AS95:AS97),2)</f>
        <v>0</v>
      </c>
      <c r="AT94" s="67">
        <f>ROUND(SUM(AV94:AW94),2)</f>
        <v>0</v>
      </c>
      <c r="AU94" s="68">
        <f>ROUND(SUM(AU95:AU97),5)</f>
        <v>0</v>
      </c>
      <c r="AV94" s="67">
        <f>ROUND(AZ94*L29,2)</f>
        <v>0</v>
      </c>
      <c r="AW94" s="67">
        <f>ROUND(BA94*L30,2)</f>
        <v>0</v>
      </c>
      <c r="AX94" s="67">
        <f>ROUND(BB94*L29,2)</f>
        <v>0</v>
      </c>
      <c r="AY94" s="67">
        <f>ROUND(BC94*L30,2)</f>
        <v>0</v>
      </c>
      <c r="AZ94" s="67">
        <f>ROUND(SUM(AZ95:AZ97),2)</f>
        <v>0</v>
      </c>
      <c r="BA94" s="67">
        <f>ROUND(SUM(BA95:BA97),2)</f>
        <v>0</v>
      </c>
      <c r="BB94" s="67">
        <f>ROUND(SUM(BB95:BB97),2)</f>
        <v>0</v>
      </c>
      <c r="BC94" s="67">
        <f>ROUND(SUM(BC95:BC97),2)</f>
        <v>0</v>
      </c>
      <c r="BD94" s="69">
        <f>ROUND(SUM(BD95:BD97),2)</f>
        <v>0</v>
      </c>
      <c r="BS94" s="70" t="s">
        <v>70</v>
      </c>
      <c r="BT94" s="70" t="s">
        <v>71</v>
      </c>
      <c r="BU94" s="71" t="s">
        <v>72</v>
      </c>
      <c r="BV94" s="70" t="s">
        <v>73</v>
      </c>
      <c r="BW94" s="70" t="s">
        <v>4</v>
      </c>
      <c r="BX94" s="70" t="s">
        <v>74</v>
      </c>
      <c r="CL94" s="70" t="s">
        <v>1</v>
      </c>
    </row>
    <row r="95" spans="1:91" s="6" customFormat="1" ht="16.5" customHeight="1">
      <c r="A95" s="72" t="s">
        <v>75</v>
      </c>
      <c r="B95" s="73"/>
      <c r="C95" s="74"/>
      <c r="D95" s="217" t="s">
        <v>76</v>
      </c>
      <c r="E95" s="217"/>
      <c r="F95" s="217"/>
      <c r="G95" s="217"/>
      <c r="H95" s="217"/>
      <c r="I95" s="75"/>
      <c r="J95" s="217" t="s">
        <v>77</v>
      </c>
      <c r="K95" s="217"/>
      <c r="L95" s="217"/>
      <c r="M95" s="217"/>
      <c r="N95" s="217"/>
      <c r="O95" s="217"/>
      <c r="P95" s="217"/>
      <c r="Q95" s="217"/>
      <c r="R95" s="217"/>
      <c r="S95" s="217"/>
      <c r="T95" s="217"/>
      <c r="U95" s="217"/>
      <c r="V95" s="217"/>
      <c r="W95" s="217"/>
      <c r="X95" s="217"/>
      <c r="Y95" s="217"/>
      <c r="Z95" s="217"/>
      <c r="AA95" s="217"/>
      <c r="AB95" s="217"/>
      <c r="AC95" s="217"/>
      <c r="AD95" s="217"/>
      <c r="AE95" s="217"/>
      <c r="AF95" s="217"/>
      <c r="AG95" s="215">
        <f>'30a - Povrchy'!J30</f>
        <v>0</v>
      </c>
      <c r="AH95" s="216"/>
      <c r="AI95" s="216"/>
      <c r="AJ95" s="216"/>
      <c r="AK95" s="216"/>
      <c r="AL95" s="216"/>
      <c r="AM95" s="216"/>
      <c r="AN95" s="215">
        <f>SUM(AG95,AT95)</f>
        <v>0</v>
      </c>
      <c r="AO95" s="216"/>
      <c r="AP95" s="216"/>
      <c r="AQ95" s="76" t="s">
        <v>78</v>
      </c>
      <c r="AR95" s="73"/>
      <c r="AS95" s="77">
        <v>0</v>
      </c>
      <c r="AT95" s="78">
        <f>ROUND(SUM(AV95:AW95),2)</f>
        <v>0</v>
      </c>
      <c r="AU95" s="79">
        <f>'30a - Povrchy'!P119</f>
        <v>0</v>
      </c>
      <c r="AV95" s="78">
        <f>'30a - Povrchy'!J33</f>
        <v>0</v>
      </c>
      <c r="AW95" s="78">
        <f>'30a - Povrchy'!J34</f>
        <v>0</v>
      </c>
      <c r="AX95" s="78">
        <f>'30a - Povrchy'!J35</f>
        <v>0</v>
      </c>
      <c r="AY95" s="78">
        <f>'30a - Povrchy'!J36</f>
        <v>0</v>
      </c>
      <c r="AZ95" s="78">
        <f>'30a - Povrchy'!F33</f>
        <v>0</v>
      </c>
      <c r="BA95" s="78">
        <f>'30a - Povrchy'!F34</f>
        <v>0</v>
      </c>
      <c r="BB95" s="78">
        <f>'30a - Povrchy'!F35</f>
        <v>0</v>
      </c>
      <c r="BC95" s="78">
        <f>'30a - Povrchy'!F36</f>
        <v>0</v>
      </c>
      <c r="BD95" s="80">
        <f>'30a - Povrchy'!F37</f>
        <v>0</v>
      </c>
      <c r="BT95" s="81" t="s">
        <v>79</v>
      </c>
      <c r="BV95" s="81" t="s">
        <v>73</v>
      </c>
      <c r="BW95" s="81" t="s">
        <v>80</v>
      </c>
      <c r="BX95" s="81" t="s">
        <v>4</v>
      </c>
      <c r="CL95" s="81" t="s">
        <v>1</v>
      </c>
      <c r="CM95" s="81" t="s">
        <v>81</v>
      </c>
    </row>
    <row r="96" spans="1:91" s="6" customFormat="1" ht="16.5" customHeight="1">
      <c r="A96" s="72" t="s">
        <v>75</v>
      </c>
      <c r="B96" s="73"/>
      <c r="C96" s="74"/>
      <c r="D96" s="217" t="s">
        <v>82</v>
      </c>
      <c r="E96" s="217"/>
      <c r="F96" s="217"/>
      <c r="G96" s="217"/>
      <c r="H96" s="217"/>
      <c r="I96" s="75"/>
      <c r="J96" s="217" t="s">
        <v>83</v>
      </c>
      <c r="K96" s="217"/>
      <c r="L96" s="217"/>
      <c r="M96" s="217"/>
      <c r="N96" s="217"/>
      <c r="O96" s="217"/>
      <c r="P96" s="217"/>
      <c r="Q96" s="217"/>
      <c r="R96" s="217"/>
      <c r="S96" s="217"/>
      <c r="T96" s="217"/>
      <c r="U96" s="217"/>
      <c r="V96" s="217"/>
      <c r="W96" s="217"/>
      <c r="X96" s="217"/>
      <c r="Y96" s="217"/>
      <c r="Z96" s="217"/>
      <c r="AA96" s="217"/>
      <c r="AB96" s="217"/>
      <c r="AC96" s="217"/>
      <c r="AD96" s="217"/>
      <c r="AE96" s="217"/>
      <c r="AF96" s="217"/>
      <c r="AG96" s="215">
        <f>'30b - Rekonstrukce vodoho...'!J30</f>
        <v>0</v>
      </c>
      <c r="AH96" s="216"/>
      <c r="AI96" s="216"/>
      <c r="AJ96" s="216"/>
      <c r="AK96" s="216"/>
      <c r="AL96" s="216"/>
      <c r="AM96" s="216"/>
      <c r="AN96" s="215">
        <f>SUM(AG96,AT96)</f>
        <v>0</v>
      </c>
      <c r="AO96" s="216"/>
      <c r="AP96" s="216"/>
      <c r="AQ96" s="76" t="s">
        <v>78</v>
      </c>
      <c r="AR96" s="73"/>
      <c r="AS96" s="77">
        <v>0</v>
      </c>
      <c r="AT96" s="78">
        <f>ROUND(SUM(AV96:AW96),2)</f>
        <v>0</v>
      </c>
      <c r="AU96" s="79">
        <f>'30b - Rekonstrukce vodoho...'!P123</f>
        <v>0</v>
      </c>
      <c r="AV96" s="78">
        <f>'30b - Rekonstrukce vodoho...'!J33</f>
        <v>0</v>
      </c>
      <c r="AW96" s="78">
        <f>'30b - Rekonstrukce vodoho...'!J34</f>
        <v>0</v>
      </c>
      <c r="AX96" s="78">
        <f>'30b - Rekonstrukce vodoho...'!J35</f>
        <v>0</v>
      </c>
      <c r="AY96" s="78">
        <f>'30b - Rekonstrukce vodoho...'!J36</f>
        <v>0</v>
      </c>
      <c r="AZ96" s="78">
        <f>'30b - Rekonstrukce vodoho...'!F33</f>
        <v>0</v>
      </c>
      <c r="BA96" s="78">
        <f>'30b - Rekonstrukce vodoho...'!F34</f>
        <v>0</v>
      </c>
      <c r="BB96" s="78">
        <f>'30b - Rekonstrukce vodoho...'!F35</f>
        <v>0</v>
      </c>
      <c r="BC96" s="78">
        <f>'30b - Rekonstrukce vodoho...'!F36</f>
        <v>0</v>
      </c>
      <c r="BD96" s="80">
        <f>'30b - Rekonstrukce vodoho...'!F37</f>
        <v>0</v>
      </c>
      <c r="BT96" s="81" t="s">
        <v>79</v>
      </c>
      <c r="BV96" s="81" t="s">
        <v>73</v>
      </c>
      <c r="BW96" s="81" t="s">
        <v>84</v>
      </c>
      <c r="BX96" s="81" t="s">
        <v>4</v>
      </c>
      <c r="CL96" s="81" t="s">
        <v>1</v>
      </c>
      <c r="CM96" s="81" t="s">
        <v>81</v>
      </c>
    </row>
    <row r="97" spans="1:91" s="6" customFormat="1" ht="16.5" customHeight="1">
      <c r="A97" s="72" t="s">
        <v>75</v>
      </c>
      <c r="B97" s="73"/>
      <c r="C97" s="74"/>
      <c r="D97" s="217" t="s">
        <v>85</v>
      </c>
      <c r="E97" s="217"/>
      <c r="F97" s="217"/>
      <c r="G97" s="217"/>
      <c r="H97" s="217"/>
      <c r="I97" s="75"/>
      <c r="J97" s="217" t="s">
        <v>86</v>
      </c>
      <c r="K97" s="217"/>
      <c r="L97" s="217"/>
      <c r="M97" s="217"/>
      <c r="N97" s="217"/>
      <c r="O97" s="217"/>
      <c r="P97" s="217"/>
      <c r="Q97" s="217"/>
      <c r="R97" s="217"/>
      <c r="S97" s="217"/>
      <c r="T97" s="217"/>
      <c r="U97" s="217"/>
      <c r="V97" s="217"/>
      <c r="W97" s="217"/>
      <c r="X97" s="217"/>
      <c r="Y97" s="217"/>
      <c r="Z97" s="217"/>
      <c r="AA97" s="217"/>
      <c r="AB97" s="217"/>
      <c r="AC97" s="217"/>
      <c r="AD97" s="217"/>
      <c r="AE97" s="217"/>
      <c r="AF97" s="217"/>
      <c r="AG97" s="215">
        <f>'30c - Vedlejší rozpočtové...'!J30</f>
        <v>0</v>
      </c>
      <c r="AH97" s="216"/>
      <c r="AI97" s="216"/>
      <c r="AJ97" s="216"/>
      <c r="AK97" s="216"/>
      <c r="AL97" s="216"/>
      <c r="AM97" s="216"/>
      <c r="AN97" s="215">
        <f>SUM(AG97,AT97)</f>
        <v>0</v>
      </c>
      <c r="AO97" s="216"/>
      <c r="AP97" s="216"/>
      <c r="AQ97" s="76" t="s">
        <v>78</v>
      </c>
      <c r="AR97" s="73"/>
      <c r="AS97" s="82">
        <v>0</v>
      </c>
      <c r="AT97" s="83">
        <f>ROUND(SUM(AV97:AW97),2)</f>
        <v>0</v>
      </c>
      <c r="AU97" s="84">
        <f>'30c - Vedlejší rozpočtové...'!P117</f>
        <v>0</v>
      </c>
      <c r="AV97" s="83">
        <f>'30c - Vedlejší rozpočtové...'!J33</f>
        <v>0</v>
      </c>
      <c r="AW97" s="83">
        <f>'30c - Vedlejší rozpočtové...'!J34</f>
        <v>0</v>
      </c>
      <c r="AX97" s="83">
        <f>'30c - Vedlejší rozpočtové...'!J35</f>
        <v>0</v>
      </c>
      <c r="AY97" s="83">
        <f>'30c - Vedlejší rozpočtové...'!J36</f>
        <v>0</v>
      </c>
      <c r="AZ97" s="83">
        <f>'30c - Vedlejší rozpočtové...'!F33</f>
        <v>0</v>
      </c>
      <c r="BA97" s="83">
        <f>'30c - Vedlejší rozpočtové...'!F34</f>
        <v>0</v>
      </c>
      <c r="BB97" s="83">
        <f>'30c - Vedlejší rozpočtové...'!F35</f>
        <v>0</v>
      </c>
      <c r="BC97" s="83">
        <f>'30c - Vedlejší rozpočtové...'!F36</f>
        <v>0</v>
      </c>
      <c r="BD97" s="85">
        <f>'30c - Vedlejší rozpočtové...'!F37</f>
        <v>0</v>
      </c>
      <c r="BT97" s="81" t="s">
        <v>79</v>
      </c>
      <c r="BV97" s="81" t="s">
        <v>73</v>
      </c>
      <c r="BW97" s="81" t="s">
        <v>87</v>
      </c>
      <c r="BX97" s="81" t="s">
        <v>4</v>
      </c>
      <c r="CL97" s="81" t="s">
        <v>1</v>
      </c>
      <c r="CM97" s="81" t="s">
        <v>81</v>
      </c>
    </row>
    <row r="98" spans="1:91" s="1" customFormat="1" ht="30" customHeight="1">
      <c r="B98" s="30"/>
      <c r="AR98" s="30"/>
    </row>
    <row r="99" spans="1:91" s="1" customFormat="1" ht="6.95" customHeight="1">
      <c r="B99" s="42"/>
      <c r="C99" s="43"/>
      <c r="D99" s="43"/>
      <c r="E99" s="43"/>
      <c r="F99" s="43"/>
      <c r="G99" s="43"/>
      <c r="H99" s="43"/>
      <c r="I99" s="43"/>
      <c r="J99" s="43"/>
      <c r="K99" s="43"/>
      <c r="L99" s="43"/>
      <c r="M99" s="43"/>
      <c r="N99" s="43"/>
      <c r="O99" s="43"/>
      <c r="P99" s="43"/>
      <c r="Q99" s="43"/>
      <c r="R99" s="43"/>
      <c r="S99" s="43"/>
      <c r="T99" s="43"/>
      <c r="U99" s="43"/>
      <c r="V99" s="43"/>
      <c r="W99" s="43"/>
      <c r="X99" s="43"/>
      <c r="Y99" s="43"/>
      <c r="Z99" s="43"/>
      <c r="AA99" s="43"/>
      <c r="AB99" s="43"/>
      <c r="AC99" s="43"/>
      <c r="AD99" s="43"/>
      <c r="AE99" s="43"/>
      <c r="AF99" s="43"/>
      <c r="AG99" s="43"/>
      <c r="AH99" s="43"/>
      <c r="AI99" s="43"/>
      <c r="AJ99" s="43"/>
      <c r="AK99" s="43"/>
      <c r="AL99" s="43"/>
      <c r="AM99" s="43"/>
      <c r="AN99" s="43"/>
      <c r="AO99" s="43"/>
      <c r="AP99" s="43"/>
      <c r="AQ99" s="43"/>
      <c r="AR99" s="30"/>
    </row>
  </sheetData>
  <mergeCells count="50">
    <mergeCell ref="AR2:BE2"/>
    <mergeCell ref="AN96:AP96"/>
    <mergeCell ref="AG96:AM96"/>
    <mergeCell ref="D96:H96"/>
    <mergeCell ref="J96:AF96"/>
    <mergeCell ref="AN97:AP97"/>
    <mergeCell ref="AG97:AM97"/>
    <mergeCell ref="D97:H97"/>
    <mergeCell ref="J97:AF97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L85:AJ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AK31:AO31"/>
    <mergeCell ref="L31:P31"/>
    <mergeCell ref="W32:AE32"/>
    <mergeCell ref="AK32:AO32"/>
    <mergeCell ref="L32:P32"/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</mergeCells>
  <hyperlinks>
    <hyperlink ref="A95" location="'30a - Povrchy'!C2" display="/" xr:uid="{00000000-0004-0000-0000-000000000000}"/>
    <hyperlink ref="A96" location="'30b - Rekonstrukce vodoho...'!C2" display="/" xr:uid="{00000000-0004-0000-0000-000001000000}"/>
    <hyperlink ref="A97" location="'30c - Vedlejší rozpočtové...'!C2" display="/" xr:uid="{00000000-0004-0000-0000-000002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171"/>
  <sheetViews>
    <sheetView showGridLines="0" topLeftCell="A86" workbookViewId="0">
      <selection activeCell="E18" sqref="E18:H18"/>
    </sheetView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20" t="s">
        <v>5</v>
      </c>
      <c r="M2" s="186"/>
      <c r="N2" s="186"/>
      <c r="O2" s="186"/>
      <c r="P2" s="186"/>
      <c r="Q2" s="186"/>
      <c r="R2" s="186"/>
      <c r="S2" s="186"/>
      <c r="T2" s="186"/>
      <c r="U2" s="186"/>
      <c r="V2" s="186"/>
      <c r="AT2" s="15" t="s">
        <v>80</v>
      </c>
    </row>
    <row r="3" spans="2:46" ht="6.95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81</v>
      </c>
    </row>
    <row r="4" spans="2:46" ht="24.95" customHeight="1">
      <c r="B4" s="18"/>
      <c r="D4" s="19" t="s">
        <v>88</v>
      </c>
      <c r="L4" s="18"/>
      <c r="M4" s="86" t="s">
        <v>10</v>
      </c>
      <c r="AT4" s="15" t="s">
        <v>3</v>
      </c>
    </row>
    <row r="5" spans="2:46" ht="6.95" customHeight="1">
      <c r="B5" s="18"/>
      <c r="L5" s="18"/>
    </row>
    <row r="6" spans="2:46" ht="12" customHeight="1">
      <c r="B6" s="18"/>
      <c r="D6" s="25" t="s">
        <v>16</v>
      </c>
      <c r="L6" s="18"/>
    </row>
    <row r="7" spans="2:46" ht="16.5" customHeight="1">
      <c r="B7" s="18"/>
      <c r="E7" s="221" t="str">
        <f>'Rekapitulace stavby'!K6</f>
        <v>Rudolfov - Tulipánová ulice, rekonstrukce vodohospodářských sítí</v>
      </c>
      <c r="F7" s="222"/>
      <c r="G7" s="222"/>
      <c r="H7" s="222"/>
      <c r="L7" s="18"/>
    </row>
    <row r="8" spans="2:46" s="1" customFormat="1" ht="12" customHeight="1">
      <c r="B8" s="30"/>
      <c r="D8" s="25" t="s">
        <v>89</v>
      </c>
      <c r="L8" s="30"/>
    </row>
    <row r="9" spans="2:46" s="1" customFormat="1" ht="16.5" customHeight="1">
      <c r="B9" s="30"/>
      <c r="E9" s="201" t="s">
        <v>90</v>
      </c>
      <c r="F9" s="223"/>
      <c r="G9" s="223"/>
      <c r="H9" s="223"/>
      <c r="L9" s="30"/>
    </row>
    <row r="10" spans="2:46" s="1" customFormat="1" ht="11.25">
      <c r="B10" s="30"/>
      <c r="L10" s="30"/>
    </row>
    <row r="11" spans="2:46" s="1" customFormat="1" ht="12" customHeight="1">
      <c r="B11" s="30"/>
      <c r="D11" s="25" t="s">
        <v>18</v>
      </c>
      <c r="F11" s="23" t="s">
        <v>1</v>
      </c>
      <c r="I11" s="25" t="s">
        <v>19</v>
      </c>
      <c r="J11" s="23" t="s">
        <v>1</v>
      </c>
      <c r="L11" s="30"/>
    </row>
    <row r="12" spans="2:46" s="1" customFormat="1" ht="12" customHeight="1">
      <c r="B12" s="30"/>
      <c r="D12" s="25" t="s">
        <v>20</v>
      </c>
      <c r="F12" s="23" t="s">
        <v>21</v>
      </c>
      <c r="I12" s="25" t="s">
        <v>22</v>
      </c>
      <c r="J12" s="50"/>
      <c r="L12" s="30"/>
    </row>
    <row r="13" spans="2:46" s="1" customFormat="1" ht="10.9" customHeight="1">
      <c r="B13" s="30"/>
      <c r="L13" s="30"/>
    </row>
    <row r="14" spans="2:46" s="1" customFormat="1" ht="12" customHeight="1">
      <c r="B14" s="30"/>
      <c r="D14" s="25" t="s">
        <v>23</v>
      </c>
      <c r="I14" s="25" t="s">
        <v>24</v>
      </c>
      <c r="J14" s="23" t="str">
        <f>IF('Rekapitulace stavby'!AN10="","",'Rekapitulace stavby'!AN10)</f>
        <v/>
      </c>
      <c r="L14" s="30"/>
    </row>
    <row r="15" spans="2:46" s="1" customFormat="1" ht="18" customHeight="1">
      <c r="B15" s="30"/>
      <c r="E15" s="23" t="str">
        <f>IF('Rekapitulace stavby'!E11="","",'Rekapitulace stavby'!E11)</f>
        <v xml:space="preserve"> </v>
      </c>
      <c r="I15" s="25" t="s">
        <v>25</v>
      </c>
      <c r="J15" s="23" t="str">
        <f>IF('Rekapitulace stavby'!AN11="","",'Rekapitulace stavby'!AN11)</f>
        <v/>
      </c>
      <c r="L15" s="30"/>
    </row>
    <row r="16" spans="2:46" s="1" customFormat="1" ht="6.95" customHeight="1">
      <c r="B16" s="30"/>
      <c r="L16" s="30"/>
    </row>
    <row r="17" spans="2:12" s="1" customFormat="1" ht="12" customHeight="1">
      <c r="B17" s="30"/>
      <c r="D17" s="25" t="s">
        <v>26</v>
      </c>
      <c r="I17" s="25" t="s">
        <v>24</v>
      </c>
      <c r="J17" s="26"/>
      <c r="L17" s="30"/>
    </row>
    <row r="18" spans="2:12" s="1" customFormat="1" ht="18" customHeight="1">
      <c r="B18" s="30"/>
      <c r="E18" s="224"/>
      <c r="F18" s="185"/>
      <c r="G18" s="185"/>
      <c r="H18" s="185"/>
      <c r="I18" s="25" t="s">
        <v>25</v>
      </c>
      <c r="J18" s="26"/>
      <c r="L18" s="30"/>
    </row>
    <row r="19" spans="2:12" s="1" customFormat="1" ht="6.95" customHeight="1">
      <c r="B19" s="30"/>
      <c r="L19" s="30"/>
    </row>
    <row r="20" spans="2:12" s="1" customFormat="1" ht="12" customHeight="1">
      <c r="B20" s="30"/>
      <c r="D20" s="25" t="s">
        <v>27</v>
      </c>
      <c r="I20" s="25" t="s">
        <v>24</v>
      </c>
      <c r="J20" s="23" t="str">
        <f>IF('Rekapitulace stavby'!AN16="","",'Rekapitulace stavby'!AN16)</f>
        <v/>
      </c>
      <c r="L20" s="30"/>
    </row>
    <row r="21" spans="2:12" s="1" customFormat="1" ht="18" customHeight="1">
      <c r="B21" s="30"/>
      <c r="E21" s="23" t="str">
        <f>IF('Rekapitulace stavby'!E17="","",'Rekapitulace stavby'!E17)</f>
        <v xml:space="preserve"> </v>
      </c>
      <c r="I21" s="25" t="s">
        <v>25</v>
      </c>
      <c r="J21" s="23" t="str">
        <f>IF('Rekapitulace stavby'!AN17="","",'Rekapitulace stavby'!AN17)</f>
        <v/>
      </c>
      <c r="L21" s="30"/>
    </row>
    <row r="22" spans="2:12" s="1" customFormat="1" ht="6.95" customHeight="1">
      <c r="B22" s="30"/>
      <c r="L22" s="30"/>
    </row>
    <row r="23" spans="2:12" s="1" customFormat="1" ht="12" customHeight="1">
      <c r="B23" s="30"/>
      <c r="D23" s="25" t="s">
        <v>29</v>
      </c>
      <c r="I23" s="25" t="s">
        <v>24</v>
      </c>
      <c r="J23" s="23" t="str">
        <f>IF('Rekapitulace stavby'!AN19="","",'Rekapitulace stavby'!AN19)</f>
        <v/>
      </c>
      <c r="L23" s="30"/>
    </row>
    <row r="24" spans="2:12" s="1" customFormat="1" ht="18" customHeight="1">
      <c r="B24" s="30"/>
      <c r="E24" s="23" t="str">
        <f>IF('Rekapitulace stavby'!E20="","",'Rekapitulace stavby'!E20)</f>
        <v xml:space="preserve"> </v>
      </c>
      <c r="I24" s="25" t="s">
        <v>25</v>
      </c>
      <c r="J24" s="23" t="str">
        <f>IF('Rekapitulace stavby'!AN20="","",'Rekapitulace stavby'!AN20)</f>
        <v/>
      </c>
      <c r="L24" s="30"/>
    </row>
    <row r="25" spans="2:12" s="1" customFormat="1" ht="6.95" customHeight="1">
      <c r="B25" s="30"/>
      <c r="L25" s="30"/>
    </row>
    <row r="26" spans="2:12" s="1" customFormat="1" ht="12" customHeight="1">
      <c r="B26" s="30"/>
      <c r="D26" s="25" t="s">
        <v>30</v>
      </c>
      <c r="L26" s="30"/>
    </row>
    <row r="27" spans="2:12" s="7" customFormat="1" ht="16.5" customHeight="1">
      <c r="B27" s="87"/>
      <c r="E27" s="190" t="s">
        <v>1</v>
      </c>
      <c r="F27" s="190"/>
      <c r="G27" s="190"/>
      <c r="H27" s="190"/>
      <c r="L27" s="87"/>
    </row>
    <row r="28" spans="2:12" s="1" customFormat="1" ht="6.95" customHeight="1">
      <c r="B28" s="30"/>
      <c r="L28" s="30"/>
    </row>
    <row r="29" spans="2:12" s="1" customFormat="1" ht="6.95" customHeight="1">
      <c r="B29" s="30"/>
      <c r="D29" s="51"/>
      <c r="E29" s="51"/>
      <c r="F29" s="51"/>
      <c r="G29" s="51"/>
      <c r="H29" s="51"/>
      <c r="I29" s="51"/>
      <c r="J29" s="51"/>
      <c r="K29" s="51"/>
      <c r="L29" s="30"/>
    </row>
    <row r="30" spans="2:12" s="1" customFormat="1" ht="25.35" customHeight="1">
      <c r="B30" s="30"/>
      <c r="D30" s="88" t="s">
        <v>31</v>
      </c>
      <c r="J30" s="64">
        <f>ROUND(J119, 2)</f>
        <v>0</v>
      </c>
      <c r="L30" s="30"/>
    </row>
    <row r="31" spans="2:12" s="1" customFormat="1" ht="6.95" customHeight="1">
      <c r="B31" s="30"/>
      <c r="D31" s="51"/>
      <c r="E31" s="51"/>
      <c r="F31" s="51"/>
      <c r="G31" s="51"/>
      <c r="H31" s="51"/>
      <c r="I31" s="51"/>
      <c r="J31" s="51"/>
      <c r="K31" s="51"/>
      <c r="L31" s="30"/>
    </row>
    <row r="32" spans="2:12" s="1" customFormat="1" ht="14.45" customHeight="1">
      <c r="B32" s="30"/>
      <c r="F32" s="33" t="s">
        <v>33</v>
      </c>
      <c r="I32" s="33" t="s">
        <v>32</v>
      </c>
      <c r="J32" s="33" t="s">
        <v>34</v>
      </c>
      <c r="L32" s="30"/>
    </row>
    <row r="33" spans="2:12" s="1" customFormat="1" ht="14.45" customHeight="1">
      <c r="B33" s="30"/>
      <c r="D33" s="53" t="s">
        <v>35</v>
      </c>
      <c r="E33" s="25" t="s">
        <v>36</v>
      </c>
      <c r="F33" s="89">
        <f>ROUND((SUM(BE119:BE170)),  2)</f>
        <v>0</v>
      </c>
      <c r="I33" s="90">
        <v>0.21</v>
      </c>
      <c r="J33" s="89">
        <f>ROUND(((SUM(BE119:BE170))*I33),  2)</f>
        <v>0</v>
      </c>
      <c r="L33" s="30"/>
    </row>
    <row r="34" spans="2:12" s="1" customFormat="1" ht="14.45" customHeight="1">
      <c r="B34" s="30"/>
      <c r="E34" s="25" t="s">
        <v>37</v>
      </c>
      <c r="F34" s="89">
        <f>ROUND((SUM(BF119:BF170)),  2)</f>
        <v>0</v>
      </c>
      <c r="I34" s="90">
        <v>0.12</v>
      </c>
      <c r="J34" s="89">
        <f>ROUND(((SUM(BF119:BF170))*I34),  2)</f>
        <v>0</v>
      </c>
      <c r="L34" s="30"/>
    </row>
    <row r="35" spans="2:12" s="1" customFormat="1" ht="14.45" hidden="1" customHeight="1">
      <c r="B35" s="30"/>
      <c r="E35" s="25" t="s">
        <v>38</v>
      </c>
      <c r="F35" s="89">
        <f>ROUND((SUM(BG119:BG170)),  2)</f>
        <v>0</v>
      </c>
      <c r="I35" s="90">
        <v>0.21</v>
      </c>
      <c r="J35" s="89">
        <f>0</f>
        <v>0</v>
      </c>
      <c r="L35" s="30"/>
    </row>
    <row r="36" spans="2:12" s="1" customFormat="1" ht="14.45" hidden="1" customHeight="1">
      <c r="B36" s="30"/>
      <c r="E36" s="25" t="s">
        <v>39</v>
      </c>
      <c r="F36" s="89">
        <f>ROUND((SUM(BH119:BH170)),  2)</f>
        <v>0</v>
      </c>
      <c r="I36" s="90">
        <v>0.12</v>
      </c>
      <c r="J36" s="89">
        <f>0</f>
        <v>0</v>
      </c>
      <c r="L36" s="30"/>
    </row>
    <row r="37" spans="2:12" s="1" customFormat="1" ht="14.45" hidden="1" customHeight="1">
      <c r="B37" s="30"/>
      <c r="E37" s="25" t="s">
        <v>40</v>
      </c>
      <c r="F37" s="89">
        <f>ROUND((SUM(BI119:BI170)),  2)</f>
        <v>0</v>
      </c>
      <c r="I37" s="90">
        <v>0</v>
      </c>
      <c r="J37" s="89">
        <f>0</f>
        <v>0</v>
      </c>
      <c r="L37" s="30"/>
    </row>
    <row r="38" spans="2:12" s="1" customFormat="1" ht="6.95" customHeight="1">
      <c r="B38" s="30"/>
      <c r="L38" s="30"/>
    </row>
    <row r="39" spans="2:12" s="1" customFormat="1" ht="25.35" customHeight="1">
      <c r="B39" s="30"/>
      <c r="C39" s="91"/>
      <c r="D39" s="92" t="s">
        <v>41</v>
      </c>
      <c r="E39" s="55"/>
      <c r="F39" s="55"/>
      <c r="G39" s="93" t="s">
        <v>42</v>
      </c>
      <c r="H39" s="94" t="s">
        <v>43</v>
      </c>
      <c r="I39" s="55"/>
      <c r="J39" s="95">
        <f>SUM(J30:J37)</f>
        <v>0</v>
      </c>
      <c r="K39" s="96"/>
      <c r="L39" s="30"/>
    </row>
    <row r="40" spans="2:12" s="1" customFormat="1" ht="14.45" customHeight="1">
      <c r="B40" s="30"/>
      <c r="L40" s="30"/>
    </row>
    <row r="41" spans="2:12" ht="14.45" customHeight="1">
      <c r="B41" s="18"/>
      <c r="L41" s="18"/>
    </row>
    <row r="42" spans="2:12" ht="14.45" customHeight="1">
      <c r="B42" s="18"/>
      <c r="L42" s="18"/>
    </row>
    <row r="43" spans="2:12" ht="14.45" customHeight="1">
      <c r="B43" s="18"/>
      <c r="L43" s="18"/>
    </row>
    <row r="44" spans="2:12" ht="14.45" customHeight="1">
      <c r="B44" s="18"/>
      <c r="L44" s="18"/>
    </row>
    <row r="45" spans="2:12" ht="14.45" customHeight="1">
      <c r="B45" s="18"/>
      <c r="L45" s="18"/>
    </row>
    <row r="46" spans="2:12" ht="14.45" customHeight="1">
      <c r="B46" s="18"/>
      <c r="L46" s="18"/>
    </row>
    <row r="47" spans="2:12" ht="14.45" customHeight="1">
      <c r="B47" s="18"/>
      <c r="L47" s="18"/>
    </row>
    <row r="48" spans="2:12" ht="14.45" customHeight="1">
      <c r="B48" s="18"/>
      <c r="L48" s="18"/>
    </row>
    <row r="49" spans="2:12" ht="14.45" customHeight="1">
      <c r="B49" s="18"/>
      <c r="L49" s="18"/>
    </row>
    <row r="50" spans="2:12" s="1" customFormat="1" ht="14.45" customHeight="1">
      <c r="B50" s="30"/>
      <c r="D50" s="39" t="s">
        <v>44</v>
      </c>
      <c r="E50" s="40"/>
      <c r="F50" s="40"/>
      <c r="G50" s="39" t="s">
        <v>45</v>
      </c>
      <c r="H50" s="40"/>
      <c r="I50" s="40"/>
      <c r="J50" s="40"/>
      <c r="K50" s="40"/>
      <c r="L50" s="30"/>
    </row>
    <row r="51" spans="2:12" ht="11.25">
      <c r="B51" s="18"/>
      <c r="L51" s="18"/>
    </row>
    <row r="52" spans="2:12" ht="11.25">
      <c r="B52" s="18"/>
      <c r="L52" s="18"/>
    </row>
    <row r="53" spans="2:12" ht="11.25">
      <c r="B53" s="18"/>
      <c r="L53" s="18"/>
    </row>
    <row r="54" spans="2:12" ht="11.25">
      <c r="B54" s="18"/>
      <c r="L54" s="18"/>
    </row>
    <row r="55" spans="2:12" ht="11.25">
      <c r="B55" s="18"/>
      <c r="L55" s="18"/>
    </row>
    <row r="56" spans="2:12" ht="11.25">
      <c r="B56" s="18"/>
      <c r="L56" s="18"/>
    </row>
    <row r="57" spans="2:12" ht="11.25">
      <c r="B57" s="18"/>
      <c r="L57" s="18"/>
    </row>
    <row r="58" spans="2:12" ht="11.25">
      <c r="B58" s="18"/>
      <c r="L58" s="18"/>
    </row>
    <row r="59" spans="2:12" ht="11.25">
      <c r="B59" s="18"/>
      <c r="L59" s="18"/>
    </row>
    <row r="60" spans="2:12" ht="11.25">
      <c r="B60" s="18"/>
      <c r="L60" s="18"/>
    </row>
    <row r="61" spans="2:12" s="1" customFormat="1" ht="12.75">
      <c r="B61" s="30"/>
      <c r="D61" s="41" t="s">
        <v>46</v>
      </c>
      <c r="E61" s="32"/>
      <c r="F61" s="97" t="s">
        <v>47</v>
      </c>
      <c r="G61" s="41" t="s">
        <v>46</v>
      </c>
      <c r="H61" s="32"/>
      <c r="I61" s="32"/>
      <c r="J61" s="98" t="s">
        <v>47</v>
      </c>
      <c r="K61" s="32"/>
      <c r="L61" s="30"/>
    </row>
    <row r="62" spans="2:12" ht="11.25">
      <c r="B62" s="18"/>
      <c r="L62" s="18"/>
    </row>
    <row r="63" spans="2:12" ht="11.25">
      <c r="B63" s="18"/>
      <c r="L63" s="18"/>
    </row>
    <row r="64" spans="2:12" ht="11.25">
      <c r="B64" s="18"/>
      <c r="L64" s="18"/>
    </row>
    <row r="65" spans="2:12" s="1" customFormat="1" ht="12.75">
      <c r="B65" s="30"/>
      <c r="D65" s="39" t="s">
        <v>48</v>
      </c>
      <c r="E65" s="40"/>
      <c r="F65" s="40"/>
      <c r="G65" s="39" t="s">
        <v>49</v>
      </c>
      <c r="H65" s="40"/>
      <c r="I65" s="40"/>
      <c r="J65" s="40"/>
      <c r="K65" s="40"/>
      <c r="L65" s="30"/>
    </row>
    <row r="66" spans="2:12" ht="11.25">
      <c r="B66" s="18"/>
      <c r="L66" s="18"/>
    </row>
    <row r="67" spans="2:12" ht="11.25">
      <c r="B67" s="18"/>
      <c r="L67" s="18"/>
    </row>
    <row r="68" spans="2:12" ht="11.25">
      <c r="B68" s="18"/>
      <c r="L68" s="18"/>
    </row>
    <row r="69" spans="2:12" ht="11.25">
      <c r="B69" s="18"/>
      <c r="L69" s="18"/>
    </row>
    <row r="70" spans="2:12" ht="11.25">
      <c r="B70" s="18"/>
      <c r="L70" s="18"/>
    </row>
    <row r="71" spans="2:12" ht="11.25">
      <c r="B71" s="18"/>
      <c r="L71" s="18"/>
    </row>
    <row r="72" spans="2:12" ht="11.25">
      <c r="B72" s="18"/>
      <c r="L72" s="18"/>
    </row>
    <row r="73" spans="2:12" ht="11.25">
      <c r="B73" s="18"/>
      <c r="L73" s="18"/>
    </row>
    <row r="74" spans="2:12" ht="11.25">
      <c r="B74" s="18"/>
      <c r="L74" s="18"/>
    </row>
    <row r="75" spans="2:12" ht="11.25">
      <c r="B75" s="18"/>
      <c r="L75" s="18"/>
    </row>
    <row r="76" spans="2:12" s="1" customFormat="1" ht="12.75">
      <c r="B76" s="30"/>
      <c r="D76" s="41" t="s">
        <v>46</v>
      </c>
      <c r="E76" s="32"/>
      <c r="F76" s="97" t="s">
        <v>47</v>
      </c>
      <c r="G76" s="41" t="s">
        <v>46</v>
      </c>
      <c r="H76" s="32"/>
      <c r="I76" s="32"/>
      <c r="J76" s="98" t="s">
        <v>47</v>
      </c>
      <c r="K76" s="32"/>
      <c r="L76" s="30"/>
    </row>
    <row r="77" spans="2:12" s="1" customFormat="1" ht="14.45" customHeight="1">
      <c r="B77" s="42"/>
      <c r="C77" s="43"/>
      <c r="D77" s="43"/>
      <c r="E77" s="43"/>
      <c r="F77" s="43"/>
      <c r="G77" s="43"/>
      <c r="H77" s="43"/>
      <c r="I77" s="43"/>
      <c r="J77" s="43"/>
      <c r="K77" s="43"/>
      <c r="L77" s="30"/>
    </row>
    <row r="81" spans="2:47" s="1" customFormat="1" ht="6.95" customHeight="1">
      <c r="B81" s="44"/>
      <c r="C81" s="45"/>
      <c r="D81" s="45"/>
      <c r="E81" s="45"/>
      <c r="F81" s="45"/>
      <c r="G81" s="45"/>
      <c r="H81" s="45"/>
      <c r="I81" s="45"/>
      <c r="J81" s="45"/>
      <c r="K81" s="45"/>
      <c r="L81" s="30"/>
    </row>
    <row r="82" spans="2:47" s="1" customFormat="1" ht="24.95" customHeight="1">
      <c r="B82" s="30"/>
      <c r="C82" s="19" t="s">
        <v>91</v>
      </c>
      <c r="L82" s="30"/>
    </row>
    <row r="83" spans="2:47" s="1" customFormat="1" ht="6.95" customHeight="1">
      <c r="B83" s="30"/>
      <c r="L83" s="30"/>
    </row>
    <row r="84" spans="2:47" s="1" customFormat="1" ht="12" customHeight="1">
      <c r="B84" s="30"/>
      <c r="C84" s="25" t="s">
        <v>16</v>
      </c>
      <c r="L84" s="30"/>
    </row>
    <row r="85" spans="2:47" s="1" customFormat="1" ht="16.5" customHeight="1">
      <c r="B85" s="30"/>
      <c r="E85" s="221" t="str">
        <f>E7</f>
        <v>Rudolfov - Tulipánová ulice, rekonstrukce vodohospodářských sítí</v>
      </c>
      <c r="F85" s="222"/>
      <c r="G85" s="222"/>
      <c r="H85" s="222"/>
      <c r="L85" s="30"/>
    </row>
    <row r="86" spans="2:47" s="1" customFormat="1" ht="12" customHeight="1">
      <c r="B86" s="30"/>
      <c r="C86" s="25" t="s">
        <v>89</v>
      </c>
      <c r="L86" s="30"/>
    </row>
    <row r="87" spans="2:47" s="1" customFormat="1" ht="16.5" customHeight="1">
      <c r="B87" s="30"/>
      <c r="E87" s="201" t="str">
        <f>E9</f>
        <v>30a - Povrchy</v>
      </c>
      <c r="F87" s="223"/>
      <c r="G87" s="223"/>
      <c r="H87" s="223"/>
      <c r="L87" s="30"/>
    </row>
    <row r="88" spans="2:47" s="1" customFormat="1" ht="6.95" customHeight="1">
      <c r="B88" s="30"/>
      <c r="L88" s="30"/>
    </row>
    <row r="89" spans="2:47" s="1" customFormat="1" ht="12" customHeight="1">
      <c r="B89" s="30"/>
      <c r="C89" s="25" t="s">
        <v>20</v>
      </c>
      <c r="F89" s="23" t="str">
        <f>F12</f>
        <v xml:space="preserve"> </v>
      </c>
      <c r="I89" s="25" t="s">
        <v>22</v>
      </c>
      <c r="J89" s="50" t="str">
        <f>IF(J12="","",J12)</f>
        <v/>
      </c>
      <c r="L89" s="30"/>
    </row>
    <row r="90" spans="2:47" s="1" customFormat="1" ht="6.95" customHeight="1">
      <c r="B90" s="30"/>
      <c r="L90" s="30"/>
    </row>
    <row r="91" spans="2:47" s="1" customFormat="1" ht="15.2" customHeight="1">
      <c r="B91" s="30"/>
      <c r="C91" s="25" t="s">
        <v>23</v>
      </c>
      <c r="F91" s="23" t="str">
        <f>E15</f>
        <v xml:space="preserve"> </v>
      </c>
      <c r="I91" s="25" t="s">
        <v>27</v>
      </c>
      <c r="J91" s="28" t="str">
        <f>E21</f>
        <v xml:space="preserve"> </v>
      </c>
      <c r="L91" s="30"/>
    </row>
    <row r="92" spans="2:47" s="1" customFormat="1" ht="15.2" customHeight="1">
      <c r="B92" s="30"/>
      <c r="C92" s="25" t="s">
        <v>26</v>
      </c>
      <c r="F92" s="23" t="str">
        <f>IF(E18="","",E18)</f>
        <v/>
      </c>
      <c r="I92" s="25" t="s">
        <v>29</v>
      </c>
      <c r="J92" s="28" t="str">
        <f>E24</f>
        <v xml:space="preserve"> </v>
      </c>
      <c r="L92" s="30"/>
    </row>
    <row r="93" spans="2:47" s="1" customFormat="1" ht="10.35" customHeight="1">
      <c r="B93" s="30"/>
      <c r="L93" s="30"/>
    </row>
    <row r="94" spans="2:47" s="1" customFormat="1" ht="29.25" customHeight="1">
      <c r="B94" s="30"/>
      <c r="C94" s="99" t="s">
        <v>92</v>
      </c>
      <c r="D94" s="91"/>
      <c r="E94" s="91"/>
      <c r="F94" s="91"/>
      <c r="G94" s="91"/>
      <c r="H94" s="91"/>
      <c r="I94" s="91"/>
      <c r="J94" s="100" t="s">
        <v>93</v>
      </c>
      <c r="K94" s="91"/>
      <c r="L94" s="30"/>
    </row>
    <row r="95" spans="2:47" s="1" customFormat="1" ht="10.35" customHeight="1">
      <c r="B95" s="30"/>
      <c r="L95" s="30"/>
    </row>
    <row r="96" spans="2:47" s="1" customFormat="1" ht="22.9" customHeight="1">
      <c r="B96" s="30"/>
      <c r="C96" s="101" t="s">
        <v>94</v>
      </c>
      <c r="J96" s="64">
        <f>J119</f>
        <v>0</v>
      </c>
      <c r="L96" s="30"/>
      <c r="AU96" s="15" t="s">
        <v>95</v>
      </c>
    </row>
    <row r="97" spans="2:12" s="8" customFormat="1" ht="24.95" customHeight="1">
      <c r="B97" s="102"/>
      <c r="D97" s="103" t="s">
        <v>96</v>
      </c>
      <c r="E97" s="104"/>
      <c r="F97" s="104"/>
      <c r="G97" s="104"/>
      <c r="H97" s="104"/>
      <c r="I97" s="104"/>
      <c r="J97" s="105">
        <f>J120</f>
        <v>0</v>
      </c>
      <c r="L97" s="102"/>
    </row>
    <row r="98" spans="2:12" s="9" customFormat="1" ht="19.899999999999999" customHeight="1">
      <c r="B98" s="106"/>
      <c r="D98" s="107" t="s">
        <v>97</v>
      </c>
      <c r="E98" s="108"/>
      <c r="F98" s="108"/>
      <c r="G98" s="108"/>
      <c r="H98" s="108"/>
      <c r="I98" s="108"/>
      <c r="J98" s="109">
        <f>J121</f>
        <v>0</v>
      </c>
      <c r="L98" s="106"/>
    </row>
    <row r="99" spans="2:12" s="9" customFormat="1" ht="19.899999999999999" customHeight="1">
      <c r="B99" s="106"/>
      <c r="D99" s="107" t="s">
        <v>98</v>
      </c>
      <c r="E99" s="108"/>
      <c r="F99" s="108"/>
      <c r="G99" s="108"/>
      <c r="H99" s="108"/>
      <c r="I99" s="108"/>
      <c r="J99" s="109">
        <f>J154</f>
        <v>0</v>
      </c>
      <c r="L99" s="106"/>
    </row>
    <row r="100" spans="2:12" s="1" customFormat="1" ht="21.75" customHeight="1">
      <c r="B100" s="30"/>
      <c r="L100" s="30"/>
    </row>
    <row r="101" spans="2:12" s="1" customFormat="1" ht="6.95" customHeight="1">
      <c r="B101" s="42"/>
      <c r="C101" s="43"/>
      <c r="D101" s="43"/>
      <c r="E101" s="43"/>
      <c r="F101" s="43"/>
      <c r="G101" s="43"/>
      <c r="H101" s="43"/>
      <c r="I101" s="43"/>
      <c r="J101" s="43"/>
      <c r="K101" s="43"/>
      <c r="L101" s="30"/>
    </row>
    <row r="105" spans="2:12" s="1" customFormat="1" ht="6.95" customHeight="1">
      <c r="B105" s="44"/>
      <c r="C105" s="45"/>
      <c r="D105" s="45"/>
      <c r="E105" s="45"/>
      <c r="F105" s="45"/>
      <c r="G105" s="45"/>
      <c r="H105" s="45"/>
      <c r="I105" s="45"/>
      <c r="J105" s="45"/>
      <c r="K105" s="45"/>
      <c r="L105" s="30"/>
    </row>
    <row r="106" spans="2:12" s="1" customFormat="1" ht="24.95" customHeight="1">
      <c r="B106" s="30"/>
      <c r="C106" s="19" t="s">
        <v>99</v>
      </c>
      <c r="L106" s="30"/>
    </row>
    <row r="107" spans="2:12" s="1" customFormat="1" ht="6.95" customHeight="1">
      <c r="B107" s="30"/>
      <c r="L107" s="30"/>
    </row>
    <row r="108" spans="2:12" s="1" customFormat="1" ht="12" customHeight="1">
      <c r="B108" s="30"/>
      <c r="C108" s="25" t="s">
        <v>16</v>
      </c>
      <c r="L108" s="30"/>
    </row>
    <row r="109" spans="2:12" s="1" customFormat="1" ht="16.5" customHeight="1">
      <c r="B109" s="30"/>
      <c r="E109" s="221" t="str">
        <f>E7</f>
        <v>Rudolfov - Tulipánová ulice, rekonstrukce vodohospodářských sítí</v>
      </c>
      <c r="F109" s="222"/>
      <c r="G109" s="222"/>
      <c r="H109" s="222"/>
      <c r="L109" s="30"/>
    </row>
    <row r="110" spans="2:12" s="1" customFormat="1" ht="12" customHeight="1">
      <c r="B110" s="30"/>
      <c r="C110" s="25" t="s">
        <v>89</v>
      </c>
      <c r="L110" s="30"/>
    </row>
    <row r="111" spans="2:12" s="1" customFormat="1" ht="16.5" customHeight="1">
      <c r="B111" s="30"/>
      <c r="E111" s="201" t="str">
        <f>E9</f>
        <v>30a - Povrchy</v>
      </c>
      <c r="F111" s="223"/>
      <c r="G111" s="223"/>
      <c r="H111" s="223"/>
      <c r="L111" s="30"/>
    </row>
    <row r="112" spans="2:12" s="1" customFormat="1" ht="6.95" customHeight="1">
      <c r="B112" s="30"/>
      <c r="L112" s="30"/>
    </row>
    <row r="113" spans="2:65" s="1" customFormat="1" ht="12" customHeight="1">
      <c r="B113" s="30"/>
      <c r="C113" s="25" t="s">
        <v>20</v>
      </c>
      <c r="F113" s="23" t="str">
        <f>F12</f>
        <v xml:space="preserve"> </v>
      </c>
      <c r="I113" s="25" t="s">
        <v>22</v>
      </c>
      <c r="J113" s="50" t="str">
        <f>IF(J12="","",J12)</f>
        <v/>
      </c>
      <c r="L113" s="30"/>
    </row>
    <row r="114" spans="2:65" s="1" customFormat="1" ht="6.95" customHeight="1">
      <c r="B114" s="30"/>
      <c r="L114" s="30"/>
    </row>
    <row r="115" spans="2:65" s="1" customFormat="1" ht="15.2" customHeight="1">
      <c r="B115" s="30"/>
      <c r="C115" s="25" t="s">
        <v>23</v>
      </c>
      <c r="F115" s="23" t="str">
        <f>E15</f>
        <v xml:space="preserve"> </v>
      </c>
      <c r="I115" s="25" t="s">
        <v>27</v>
      </c>
      <c r="J115" s="28" t="str">
        <f>E21</f>
        <v xml:space="preserve"> </v>
      </c>
      <c r="L115" s="30"/>
    </row>
    <row r="116" spans="2:65" s="1" customFormat="1" ht="15.2" customHeight="1">
      <c r="B116" s="30"/>
      <c r="C116" s="25" t="s">
        <v>26</v>
      </c>
      <c r="F116" s="23" t="str">
        <f>IF(E18="","",E18)</f>
        <v/>
      </c>
      <c r="I116" s="25" t="s">
        <v>29</v>
      </c>
      <c r="J116" s="28" t="str">
        <f>E24</f>
        <v xml:space="preserve"> </v>
      </c>
      <c r="L116" s="30"/>
    </row>
    <row r="117" spans="2:65" s="1" customFormat="1" ht="10.35" customHeight="1">
      <c r="B117" s="30"/>
      <c r="L117" s="30"/>
    </row>
    <row r="118" spans="2:65" s="10" customFormat="1" ht="29.25" customHeight="1">
      <c r="B118" s="110"/>
      <c r="C118" s="111" t="s">
        <v>100</v>
      </c>
      <c r="D118" s="112" t="s">
        <v>56</v>
      </c>
      <c r="E118" s="112" t="s">
        <v>52</v>
      </c>
      <c r="F118" s="112" t="s">
        <v>53</v>
      </c>
      <c r="G118" s="112" t="s">
        <v>101</v>
      </c>
      <c r="H118" s="112" t="s">
        <v>102</v>
      </c>
      <c r="I118" s="112" t="s">
        <v>103</v>
      </c>
      <c r="J118" s="113" t="s">
        <v>93</v>
      </c>
      <c r="K118" s="114" t="s">
        <v>104</v>
      </c>
      <c r="L118" s="110"/>
      <c r="M118" s="57" t="s">
        <v>1</v>
      </c>
      <c r="N118" s="58" t="s">
        <v>35</v>
      </c>
      <c r="O118" s="58" t="s">
        <v>105</v>
      </c>
      <c r="P118" s="58" t="s">
        <v>106</v>
      </c>
      <c r="Q118" s="58" t="s">
        <v>107</v>
      </c>
      <c r="R118" s="58" t="s">
        <v>108</v>
      </c>
      <c r="S118" s="58" t="s">
        <v>109</v>
      </c>
      <c r="T118" s="59" t="s">
        <v>110</v>
      </c>
    </row>
    <row r="119" spans="2:65" s="1" customFormat="1" ht="22.9" customHeight="1">
      <c r="B119" s="30"/>
      <c r="C119" s="62" t="s">
        <v>111</v>
      </c>
      <c r="J119" s="115">
        <f>BK119</f>
        <v>0</v>
      </c>
      <c r="L119" s="30"/>
      <c r="M119" s="60"/>
      <c r="N119" s="51"/>
      <c r="O119" s="51"/>
      <c r="P119" s="116">
        <f>P120</f>
        <v>0</v>
      </c>
      <c r="Q119" s="51"/>
      <c r="R119" s="116">
        <f>R120</f>
        <v>104.61184000000002</v>
      </c>
      <c r="S119" s="51"/>
      <c r="T119" s="117">
        <f>T120</f>
        <v>453.54999999999995</v>
      </c>
      <c r="AT119" s="15" t="s">
        <v>70</v>
      </c>
      <c r="AU119" s="15" t="s">
        <v>95</v>
      </c>
      <c r="BK119" s="118">
        <f>BK120</f>
        <v>0</v>
      </c>
    </row>
    <row r="120" spans="2:65" s="11" customFormat="1" ht="25.9" customHeight="1">
      <c r="B120" s="119"/>
      <c r="D120" s="120" t="s">
        <v>70</v>
      </c>
      <c r="E120" s="121" t="s">
        <v>112</v>
      </c>
      <c r="F120" s="121" t="s">
        <v>113</v>
      </c>
      <c r="I120" s="122"/>
      <c r="J120" s="123">
        <f>BK120</f>
        <v>0</v>
      </c>
      <c r="L120" s="119"/>
      <c r="M120" s="124"/>
      <c r="P120" s="125">
        <f>P121+P154</f>
        <v>0</v>
      </c>
      <c r="R120" s="125">
        <f>R121+R154</f>
        <v>104.61184000000002</v>
      </c>
      <c r="T120" s="126">
        <f>T121+T154</f>
        <v>453.54999999999995</v>
      </c>
      <c r="AR120" s="120" t="s">
        <v>79</v>
      </c>
      <c r="AT120" s="127" t="s">
        <v>70</v>
      </c>
      <c r="AU120" s="127" t="s">
        <v>71</v>
      </c>
      <c r="AY120" s="120" t="s">
        <v>114</v>
      </c>
      <c r="BK120" s="128">
        <f>BK121+BK154</f>
        <v>0</v>
      </c>
    </row>
    <row r="121" spans="2:65" s="11" customFormat="1" ht="22.9" customHeight="1">
      <c r="B121" s="119"/>
      <c r="D121" s="120" t="s">
        <v>70</v>
      </c>
      <c r="E121" s="129" t="s">
        <v>79</v>
      </c>
      <c r="F121" s="129" t="s">
        <v>77</v>
      </c>
      <c r="I121" s="122"/>
      <c r="J121" s="130">
        <f>BK121</f>
        <v>0</v>
      </c>
      <c r="L121" s="119"/>
      <c r="M121" s="124"/>
      <c r="P121" s="125">
        <f>SUM(P122:P153)</f>
        <v>0</v>
      </c>
      <c r="R121" s="125">
        <f>SUM(R122:R153)</f>
        <v>104.61184000000002</v>
      </c>
      <c r="T121" s="126">
        <f>SUM(T122:T153)</f>
        <v>453.54999999999995</v>
      </c>
      <c r="AR121" s="120" t="s">
        <v>79</v>
      </c>
      <c r="AT121" s="127" t="s">
        <v>70</v>
      </c>
      <c r="AU121" s="127" t="s">
        <v>79</v>
      </c>
      <c r="AY121" s="120" t="s">
        <v>114</v>
      </c>
      <c r="BK121" s="128">
        <f>SUM(BK122:BK153)</f>
        <v>0</v>
      </c>
    </row>
    <row r="122" spans="2:65" s="1" customFormat="1" ht="33" customHeight="1">
      <c r="B122" s="131"/>
      <c r="C122" s="132" t="s">
        <v>79</v>
      </c>
      <c r="D122" s="132" t="s">
        <v>115</v>
      </c>
      <c r="E122" s="133" t="s">
        <v>116</v>
      </c>
      <c r="F122" s="134" t="s">
        <v>117</v>
      </c>
      <c r="G122" s="135" t="s">
        <v>118</v>
      </c>
      <c r="H122" s="136">
        <v>86</v>
      </c>
      <c r="I122" s="137"/>
      <c r="J122" s="138">
        <f>ROUND(I122*H122,2)</f>
        <v>0</v>
      </c>
      <c r="K122" s="139"/>
      <c r="L122" s="30"/>
      <c r="M122" s="140" t="s">
        <v>1</v>
      </c>
      <c r="N122" s="141" t="s">
        <v>36</v>
      </c>
      <c r="P122" s="142">
        <f>O122*H122</f>
        <v>0</v>
      </c>
      <c r="Q122" s="142">
        <v>0</v>
      </c>
      <c r="R122" s="142">
        <f>Q122*H122</f>
        <v>0</v>
      </c>
      <c r="S122" s="142">
        <v>0.29499999999999998</v>
      </c>
      <c r="T122" s="143">
        <f>S122*H122</f>
        <v>25.369999999999997</v>
      </c>
      <c r="AR122" s="144" t="s">
        <v>119</v>
      </c>
      <c r="AT122" s="144" t="s">
        <v>115</v>
      </c>
      <c r="AU122" s="144" t="s">
        <v>81</v>
      </c>
      <c r="AY122" s="15" t="s">
        <v>114</v>
      </c>
      <c r="BE122" s="145">
        <f>IF(N122="základní",J122,0)</f>
        <v>0</v>
      </c>
      <c r="BF122" s="145">
        <f>IF(N122="snížená",J122,0)</f>
        <v>0</v>
      </c>
      <c r="BG122" s="145">
        <f>IF(N122="zákl. přenesená",J122,0)</f>
        <v>0</v>
      </c>
      <c r="BH122" s="145">
        <f>IF(N122="sníž. přenesená",J122,0)</f>
        <v>0</v>
      </c>
      <c r="BI122" s="145">
        <f>IF(N122="nulová",J122,0)</f>
        <v>0</v>
      </c>
      <c r="BJ122" s="15" t="s">
        <v>79</v>
      </c>
      <c r="BK122" s="145">
        <f>ROUND(I122*H122,2)</f>
        <v>0</v>
      </c>
      <c r="BL122" s="15" t="s">
        <v>119</v>
      </c>
      <c r="BM122" s="144" t="s">
        <v>120</v>
      </c>
    </row>
    <row r="123" spans="2:65" s="1" customFormat="1" ht="24.2" customHeight="1">
      <c r="B123" s="131"/>
      <c r="C123" s="132" t="s">
        <v>81</v>
      </c>
      <c r="D123" s="132" t="s">
        <v>115</v>
      </c>
      <c r="E123" s="133" t="s">
        <v>121</v>
      </c>
      <c r="F123" s="134" t="s">
        <v>122</v>
      </c>
      <c r="G123" s="135" t="s">
        <v>118</v>
      </c>
      <c r="H123" s="136">
        <v>500</v>
      </c>
      <c r="I123" s="137"/>
      <c r="J123" s="138">
        <f>ROUND(I123*H123,2)</f>
        <v>0</v>
      </c>
      <c r="K123" s="139"/>
      <c r="L123" s="30"/>
      <c r="M123" s="140" t="s">
        <v>1</v>
      </c>
      <c r="N123" s="141" t="s">
        <v>36</v>
      </c>
      <c r="P123" s="142">
        <f>O123*H123</f>
        <v>0</v>
      </c>
      <c r="Q123" s="142">
        <v>0</v>
      </c>
      <c r="R123" s="142">
        <f>Q123*H123</f>
        <v>0</v>
      </c>
      <c r="S123" s="142">
        <v>0.44</v>
      </c>
      <c r="T123" s="143">
        <f>S123*H123</f>
        <v>220</v>
      </c>
      <c r="AR123" s="144" t="s">
        <v>119</v>
      </c>
      <c r="AT123" s="144" t="s">
        <v>115</v>
      </c>
      <c r="AU123" s="144" t="s">
        <v>81</v>
      </c>
      <c r="AY123" s="15" t="s">
        <v>114</v>
      </c>
      <c r="BE123" s="145">
        <f>IF(N123="základní",J123,0)</f>
        <v>0</v>
      </c>
      <c r="BF123" s="145">
        <f>IF(N123="snížená",J123,0)</f>
        <v>0</v>
      </c>
      <c r="BG123" s="145">
        <f>IF(N123="zákl. přenesená",J123,0)</f>
        <v>0</v>
      </c>
      <c r="BH123" s="145">
        <f>IF(N123="sníž. přenesená",J123,0)</f>
        <v>0</v>
      </c>
      <c r="BI123" s="145">
        <f>IF(N123="nulová",J123,0)</f>
        <v>0</v>
      </c>
      <c r="BJ123" s="15" t="s">
        <v>79</v>
      </c>
      <c r="BK123" s="145">
        <f>ROUND(I123*H123,2)</f>
        <v>0</v>
      </c>
      <c r="BL123" s="15" t="s">
        <v>119</v>
      </c>
      <c r="BM123" s="144" t="s">
        <v>123</v>
      </c>
    </row>
    <row r="124" spans="2:65" s="1" customFormat="1" ht="29.25">
      <c r="B124" s="30"/>
      <c r="D124" s="146" t="s">
        <v>124</v>
      </c>
      <c r="F124" s="147" t="s">
        <v>125</v>
      </c>
      <c r="I124" s="148"/>
      <c r="L124" s="30"/>
      <c r="M124" s="149"/>
      <c r="T124" s="54"/>
      <c r="AT124" s="15" t="s">
        <v>124</v>
      </c>
      <c r="AU124" s="15" t="s">
        <v>81</v>
      </c>
    </row>
    <row r="125" spans="2:65" s="1" customFormat="1" ht="24.2" customHeight="1">
      <c r="B125" s="131"/>
      <c r="C125" s="132" t="s">
        <v>126</v>
      </c>
      <c r="D125" s="132" t="s">
        <v>115</v>
      </c>
      <c r="E125" s="133" t="s">
        <v>127</v>
      </c>
      <c r="F125" s="134" t="s">
        <v>128</v>
      </c>
      <c r="G125" s="135" t="s">
        <v>118</v>
      </c>
      <c r="H125" s="136">
        <v>500</v>
      </c>
      <c r="I125" s="137"/>
      <c r="J125" s="138">
        <f>ROUND(I125*H125,2)</f>
        <v>0</v>
      </c>
      <c r="K125" s="139"/>
      <c r="L125" s="30"/>
      <c r="M125" s="140" t="s">
        <v>1</v>
      </c>
      <c r="N125" s="141" t="s">
        <v>36</v>
      </c>
      <c r="P125" s="142">
        <f>O125*H125</f>
        <v>0</v>
      </c>
      <c r="Q125" s="142">
        <v>0</v>
      </c>
      <c r="R125" s="142">
        <f>Q125*H125</f>
        <v>0</v>
      </c>
      <c r="S125" s="142">
        <v>0.22</v>
      </c>
      <c r="T125" s="143">
        <f>S125*H125</f>
        <v>110</v>
      </c>
      <c r="AR125" s="144" t="s">
        <v>119</v>
      </c>
      <c r="AT125" s="144" t="s">
        <v>115</v>
      </c>
      <c r="AU125" s="144" t="s">
        <v>81</v>
      </c>
      <c r="AY125" s="15" t="s">
        <v>114</v>
      </c>
      <c r="BE125" s="145">
        <f>IF(N125="základní",J125,0)</f>
        <v>0</v>
      </c>
      <c r="BF125" s="145">
        <f>IF(N125="snížená",J125,0)</f>
        <v>0</v>
      </c>
      <c r="BG125" s="145">
        <f>IF(N125="zákl. přenesená",J125,0)</f>
        <v>0</v>
      </c>
      <c r="BH125" s="145">
        <f>IF(N125="sníž. přenesená",J125,0)</f>
        <v>0</v>
      </c>
      <c r="BI125" s="145">
        <f>IF(N125="nulová",J125,0)</f>
        <v>0</v>
      </c>
      <c r="BJ125" s="15" t="s">
        <v>79</v>
      </c>
      <c r="BK125" s="145">
        <f>ROUND(I125*H125,2)</f>
        <v>0</v>
      </c>
      <c r="BL125" s="15" t="s">
        <v>119</v>
      </c>
      <c r="BM125" s="144" t="s">
        <v>129</v>
      </c>
    </row>
    <row r="126" spans="2:65" s="1" customFormat="1" ht="19.5">
      <c r="B126" s="30"/>
      <c r="D126" s="146" t="s">
        <v>124</v>
      </c>
      <c r="F126" s="147" t="s">
        <v>130</v>
      </c>
      <c r="I126" s="148"/>
      <c r="L126" s="30"/>
      <c r="M126" s="149"/>
      <c r="T126" s="54"/>
      <c r="AT126" s="15" t="s">
        <v>124</v>
      </c>
      <c r="AU126" s="15" t="s">
        <v>81</v>
      </c>
    </row>
    <row r="127" spans="2:65" s="1" customFormat="1" ht="16.5" customHeight="1">
      <c r="B127" s="131"/>
      <c r="C127" s="132" t="s">
        <v>119</v>
      </c>
      <c r="D127" s="132" t="s">
        <v>115</v>
      </c>
      <c r="E127" s="133" t="s">
        <v>131</v>
      </c>
      <c r="F127" s="134" t="s">
        <v>132</v>
      </c>
      <c r="G127" s="135" t="s">
        <v>133</v>
      </c>
      <c r="H127" s="136">
        <v>36</v>
      </c>
      <c r="I127" s="137"/>
      <c r="J127" s="138">
        <f>ROUND(I127*H127,2)</f>
        <v>0</v>
      </c>
      <c r="K127" s="139"/>
      <c r="L127" s="30"/>
      <c r="M127" s="140" t="s">
        <v>1</v>
      </c>
      <c r="N127" s="141" t="s">
        <v>36</v>
      </c>
      <c r="P127" s="142">
        <f>O127*H127</f>
        <v>0</v>
      </c>
      <c r="Q127" s="142">
        <v>0</v>
      </c>
      <c r="R127" s="142">
        <f>Q127*H127</f>
        <v>0</v>
      </c>
      <c r="S127" s="142">
        <v>0.23</v>
      </c>
      <c r="T127" s="143">
        <f>S127*H127</f>
        <v>8.2800000000000011</v>
      </c>
      <c r="AR127" s="144" t="s">
        <v>119</v>
      </c>
      <c r="AT127" s="144" t="s">
        <v>115</v>
      </c>
      <c r="AU127" s="144" t="s">
        <v>81</v>
      </c>
      <c r="AY127" s="15" t="s">
        <v>114</v>
      </c>
      <c r="BE127" s="145">
        <f>IF(N127="základní",J127,0)</f>
        <v>0</v>
      </c>
      <c r="BF127" s="145">
        <f>IF(N127="snížená",J127,0)</f>
        <v>0</v>
      </c>
      <c r="BG127" s="145">
        <f>IF(N127="zákl. přenesená",J127,0)</f>
        <v>0</v>
      </c>
      <c r="BH127" s="145">
        <f>IF(N127="sníž. přenesená",J127,0)</f>
        <v>0</v>
      </c>
      <c r="BI127" s="145">
        <f>IF(N127="nulová",J127,0)</f>
        <v>0</v>
      </c>
      <c r="BJ127" s="15" t="s">
        <v>79</v>
      </c>
      <c r="BK127" s="145">
        <f>ROUND(I127*H127,2)</f>
        <v>0</v>
      </c>
      <c r="BL127" s="15" t="s">
        <v>119</v>
      </c>
      <c r="BM127" s="144" t="s">
        <v>134</v>
      </c>
    </row>
    <row r="128" spans="2:65" s="1" customFormat="1" ht="16.5" customHeight="1">
      <c r="B128" s="131"/>
      <c r="C128" s="132" t="s">
        <v>135</v>
      </c>
      <c r="D128" s="132" t="s">
        <v>115</v>
      </c>
      <c r="E128" s="133" t="s">
        <v>136</v>
      </c>
      <c r="F128" s="134" t="s">
        <v>137</v>
      </c>
      <c r="G128" s="135" t="s">
        <v>133</v>
      </c>
      <c r="H128" s="136">
        <v>310</v>
      </c>
      <c r="I128" s="137"/>
      <c r="J128" s="138">
        <f>ROUND(I128*H128,2)</f>
        <v>0</v>
      </c>
      <c r="K128" s="139"/>
      <c r="L128" s="30"/>
      <c r="M128" s="140" t="s">
        <v>1</v>
      </c>
      <c r="N128" s="141" t="s">
        <v>36</v>
      </c>
      <c r="P128" s="142">
        <f>O128*H128</f>
        <v>0</v>
      </c>
      <c r="Q128" s="142">
        <v>0</v>
      </c>
      <c r="R128" s="142">
        <f>Q128*H128</f>
        <v>0</v>
      </c>
      <c r="S128" s="142">
        <v>0.28999999999999998</v>
      </c>
      <c r="T128" s="143">
        <f>S128*H128</f>
        <v>89.899999999999991</v>
      </c>
      <c r="AR128" s="144" t="s">
        <v>119</v>
      </c>
      <c r="AT128" s="144" t="s">
        <v>115</v>
      </c>
      <c r="AU128" s="144" t="s">
        <v>81</v>
      </c>
      <c r="AY128" s="15" t="s">
        <v>114</v>
      </c>
      <c r="BE128" s="145">
        <f>IF(N128="základní",J128,0)</f>
        <v>0</v>
      </c>
      <c r="BF128" s="145">
        <f>IF(N128="snížená",J128,0)</f>
        <v>0</v>
      </c>
      <c r="BG128" s="145">
        <f>IF(N128="zákl. přenesená",J128,0)</f>
        <v>0</v>
      </c>
      <c r="BH128" s="145">
        <f>IF(N128="sníž. přenesená",J128,0)</f>
        <v>0</v>
      </c>
      <c r="BI128" s="145">
        <f>IF(N128="nulová",J128,0)</f>
        <v>0</v>
      </c>
      <c r="BJ128" s="15" t="s">
        <v>79</v>
      </c>
      <c r="BK128" s="145">
        <f>ROUND(I128*H128,2)</f>
        <v>0</v>
      </c>
      <c r="BL128" s="15" t="s">
        <v>119</v>
      </c>
      <c r="BM128" s="144" t="s">
        <v>138</v>
      </c>
    </row>
    <row r="129" spans="2:65" s="1" customFormat="1" ht="24.2" customHeight="1">
      <c r="B129" s="131"/>
      <c r="C129" s="132" t="s">
        <v>139</v>
      </c>
      <c r="D129" s="132" t="s">
        <v>115</v>
      </c>
      <c r="E129" s="133" t="s">
        <v>140</v>
      </c>
      <c r="F129" s="134" t="s">
        <v>141</v>
      </c>
      <c r="G129" s="135" t="s">
        <v>118</v>
      </c>
      <c r="H129" s="136">
        <v>306</v>
      </c>
      <c r="I129" s="137"/>
      <c r="J129" s="138">
        <f>ROUND(I129*H129,2)</f>
        <v>0</v>
      </c>
      <c r="K129" s="139"/>
      <c r="L129" s="30"/>
      <c r="M129" s="140" t="s">
        <v>1</v>
      </c>
      <c r="N129" s="141" t="s">
        <v>36</v>
      </c>
      <c r="P129" s="142">
        <f>O129*H129</f>
        <v>0</v>
      </c>
      <c r="Q129" s="142">
        <v>0</v>
      </c>
      <c r="R129" s="142">
        <f>Q129*H129</f>
        <v>0</v>
      </c>
      <c r="S129" s="142">
        <v>0</v>
      </c>
      <c r="T129" s="143">
        <f>S129*H129</f>
        <v>0</v>
      </c>
      <c r="AR129" s="144" t="s">
        <v>119</v>
      </c>
      <c r="AT129" s="144" t="s">
        <v>115</v>
      </c>
      <c r="AU129" s="144" t="s">
        <v>81</v>
      </c>
      <c r="AY129" s="15" t="s">
        <v>114</v>
      </c>
      <c r="BE129" s="145">
        <f>IF(N129="základní",J129,0)</f>
        <v>0</v>
      </c>
      <c r="BF129" s="145">
        <f>IF(N129="snížená",J129,0)</f>
        <v>0</v>
      </c>
      <c r="BG129" s="145">
        <f>IF(N129="zákl. přenesená",J129,0)</f>
        <v>0</v>
      </c>
      <c r="BH129" s="145">
        <f>IF(N129="sníž. přenesená",J129,0)</f>
        <v>0</v>
      </c>
      <c r="BI129" s="145">
        <f>IF(N129="nulová",J129,0)</f>
        <v>0</v>
      </c>
      <c r="BJ129" s="15" t="s">
        <v>79</v>
      </c>
      <c r="BK129" s="145">
        <f>ROUND(I129*H129,2)</f>
        <v>0</v>
      </c>
      <c r="BL129" s="15" t="s">
        <v>119</v>
      </c>
      <c r="BM129" s="144" t="s">
        <v>142</v>
      </c>
    </row>
    <row r="130" spans="2:65" s="1" customFormat="1" ht="19.5">
      <c r="B130" s="30"/>
      <c r="D130" s="146" t="s">
        <v>124</v>
      </c>
      <c r="F130" s="147" t="s">
        <v>143</v>
      </c>
      <c r="I130" s="148"/>
      <c r="L130" s="30"/>
      <c r="M130" s="149"/>
      <c r="T130" s="54"/>
      <c r="AT130" s="15" t="s">
        <v>124</v>
      </c>
      <c r="AU130" s="15" t="s">
        <v>81</v>
      </c>
    </row>
    <row r="131" spans="2:65" s="1" customFormat="1" ht="33" customHeight="1">
      <c r="B131" s="131"/>
      <c r="C131" s="132" t="s">
        <v>144</v>
      </c>
      <c r="D131" s="132" t="s">
        <v>115</v>
      </c>
      <c r="E131" s="133" t="s">
        <v>145</v>
      </c>
      <c r="F131" s="134" t="s">
        <v>146</v>
      </c>
      <c r="G131" s="135" t="s">
        <v>118</v>
      </c>
      <c r="H131" s="136">
        <v>306</v>
      </c>
      <c r="I131" s="137"/>
      <c r="J131" s="138">
        <f>ROUND(I131*H131,2)</f>
        <v>0</v>
      </c>
      <c r="K131" s="139"/>
      <c r="L131" s="30"/>
      <c r="M131" s="140" t="s">
        <v>1</v>
      </c>
      <c r="N131" s="141" t="s">
        <v>36</v>
      </c>
      <c r="P131" s="142">
        <f>O131*H131</f>
        <v>0</v>
      </c>
      <c r="Q131" s="142">
        <v>0</v>
      </c>
      <c r="R131" s="142">
        <f>Q131*H131</f>
        <v>0</v>
      </c>
      <c r="S131" s="142">
        <v>0</v>
      </c>
      <c r="T131" s="143">
        <f>S131*H131</f>
        <v>0</v>
      </c>
      <c r="AR131" s="144" t="s">
        <v>119</v>
      </c>
      <c r="AT131" s="144" t="s">
        <v>115</v>
      </c>
      <c r="AU131" s="144" t="s">
        <v>81</v>
      </c>
      <c r="AY131" s="15" t="s">
        <v>114</v>
      </c>
      <c r="BE131" s="145">
        <f>IF(N131="základní",J131,0)</f>
        <v>0</v>
      </c>
      <c r="BF131" s="145">
        <f>IF(N131="snížená",J131,0)</f>
        <v>0</v>
      </c>
      <c r="BG131" s="145">
        <f>IF(N131="zákl. přenesená",J131,0)</f>
        <v>0</v>
      </c>
      <c r="BH131" s="145">
        <f>IF(N131="sníž. přenesená",J131,0)</f>
        <v>0</v>
      </c>
      <c r="BI131" s="145">
        <f>IF(N131="nulová",J131,0)</f>
        <v>0</v>
      </c>
      <c r="BJ131" s="15" t="s">
        <v>79</v>
      </c>
      <c r="BK131" s="145">
        <f>ROUND(I131*H131,2)</f>
        <v>0</v>
      </c>
      <c r="BL131" s="15" t="s">
        <v>119</v>
      </c>
      <c r="BM131" s="144" t="s">
        <v>147</v>
      </c>
    </row>
    <row r="132" spans="2:65" s="1" customFormat="1" ht="19.5">
      <c r="B132" s="30"/>
      <c r="D132" s="146" t="s">
        <v>124</v>
      </c>
      <c r="F132" s="147" t="s">
        <v>148</v>
      </c>
      <c r="I132" s="148"/>
      <c r="L132" s="30"/>
      <c r="M132" s="149"/>
      <c r="T132" s="54"/>
      <c r="AT132" s="15" t="s">
        <v>124</v>
      </c>
      <c r="AU132" s="15" t="s">
        <v>81</v>
      </c>
    </row>
    <row r="133" spans="2:65" s="1" customFormat="1" ht="24.2" customHeight="1">
      <c r="B133" s="131"/>
      <c r="C133" s="132" t="s">
        <v>149</v>
      </c>
      <c r="D133" s="132" t="s">
        <v>115</v>
      </c>
      <c r="E133" s="133" t="s">
        <v>150</v>
      </c>
      <c r="F133" s="134" t="s">
        <v>151</v>
      </c>
      <c r="G133" s="135" t="s">
        <v>118</v>
      </c>
      <c r="H133" s="136">
        <v>306</v>
      </c>
      <c r="I133" s="137"/>
      <c r="J133" s="138">
        <f>ROUND(I133*H133,2)</f>
        <v>0</v>
      </c>
      <c r="K133" s="139"/>
      <c r="L133" s="30"/>
      <c r="M133" s="140" t="s">
        <v>1</v>
      </c>
      <c r="N133" s="141" t="s">
        <v>36</v>
      </c>
      <c r="P133" s="142">
        <f>O133*H133</f>
        <v>0</v>
      </c>
      <c r="Q133" s="142">
        <v>0</v>
      </c>
      <c r="R133" s="142">
        <f>Q133*H133</f>
        <v>0</v>
      </c>
      <c r="S133" s="142">
        <v>0</v>
      </c>
      <c r="T133" s="143">
        <f>S133*H133</f>
        <v>0</v>
      </c>
      <c r="AR133" s="144" t="s">
        <v>119</v>
      </c>
      <c r="AT133" s="144" t="s">
        <v>115</v>
      </c>
      <c r="AU133" s="144" t="s">
        <v>81</v>
      </c>
      <c r="AY133" s="15" t="s">
        <v>114</v>
      </c>
      <c r="BE133" s="145">
        <f>IF(N133="základní",J133,0)</f>
        <v>0</v>
      </c>
      <c r="BF133" s="145">
        <f>IF(N133="snížená",J133,0)</f>
        <v>0</v>
      </c>
      <c r="BG133" s="145">
        <f>IF(N133="zákl. přenesená",J133,0)</f>
        <v>0</v>
      </c>
      <c r="BH133" s="145">
        <f>IF(N133="sníž. přenesená",J133,0)</f>
        <v>0</v>
      </c>
      <c r="BI133" s="145">
        <f>IF(N133="nulová",J133,0)</f>
        <v>0</v>
      </c>
      <c r="BJ133" s="15" t="s">
        <v>79</v>
      </c>
      <c r="BK133" s="145">
        <f>ROUND(I133*H133,2)</f>
        <v>0</v>
      </c>
      <c r="BL133" s="15" t="s">
        <v>119</v>
      </c>
      <c r="BM133" s="144" t="s">
        <v>152</v>
      </c>
    </row>
    <row r="134" spans="2:65" s="1" customFormat="1" ht="19.5">
      <c r="B134" s="30"/>
      <c r="D134" s="146" t="s">
        <v>124</v>
      </c>
      <c r="F134" s="147" t="s">
        <v>153</v>
      </c>
      <c r="I134" s="148"/>
      <c r="L134" s="30"/>
      <c r="M134" s="149"/>
      <c r="T134" s="54"/>
      <c r="AT134" s="15" t="s">
        <v>124</v>
      </c>
      <c r="AU134" s="15" t="s">
        <v>81</v>
      </c>
    </row>
    <row r="135" spans="2:65" s="1" customFormat="1" ht="16.5" customHeight="1">
      <c r="B135" s="131"/>
      <c r="C135" s="150" t="s">
        <v>154</v>
      </c>
      <c r="D135" s="150" t="s">
        <v>155</v>
      </c>
      <c r="E135" s="151" t="s">
        <v>156</v>
      </c>
      <c r="F135" s="152" t="s">
        <v>157</v>
      </c>
      <c r="G135" s="153" t="s">
        <v>158</v>
      </c>
      <c r="H135" s="154">
        <v>9.18</v>
      </c>
      <c r="I135" s="155"/>
      <c r="J135" s="156">
        <f>ROUND(I135*H135,2)</f>
        <v>0</v>
      </c>
      <c r="K135" s="157"/>
      <c r="L135" s="158"/>
      <c r="M135" s="159" t="s">
        <v>1</v>
      </c>
      <c r="N135" s="160" t="s">
        <v>36</v>
      </c>
      <c r="P135" s="142">
        <f>O135*H135</f>
        <v>0</v>
      </c>
      <c r="Q135" s="142">
        <v>1E-3</v>
      </c>
      <c r="R135" s="142">
        <f>Q135*H135</f>
        <v>9.1800000000000007E-3</v>
      </c>
      <c r="S135" s="142">
        <v>0</v>
      </c>
      <c r="T135" s="143">
        <f>S135*H135</f>
        <v>0</v>
      </c>
      <c r="AR135" s="144" t="s">
        <v>149</v>
      </c>
      <c r="AT135" s="144" t="s">
        <v>155</v>
      </c>
      <c r="AU135" s="144" t="s">
        <v>81</v>
      </c>
      <c r="AY135" s="15" t="s">
        <v>114</v>
      </c>
      <c r="BE135" s="145">
        <f>IF(N135="základní",J135,0)</f>
        <v>0</v>
      </c>
      <c r="BF135" s="145">
        <f>IF(N135="snížená",J135,0)</f>
        <v>0</v>
      </c>
      <c r="BG135" s="145">
        <f>IF(N135="zákl. přenesená",J135,0)</f>
        <v>0</v>
      </c>
      <c r="BH135" s="145">
        <f>IF(N135="sníž. přenesená",J135,0)</f>
        <v>0</v>
      </c>
      <c r="BI135" s="145">
        <f>IF(N135="nulová",J135,0)</f>
        <v>0</v>
      </c>
      <c r="BJ135" s="15" t="s">
        <v>79</v>
      </c>
      <c r="BK135" s="145">
        <f>ROUND(I135*H135,2)</f>
        <v>0</v>
      </c>
      <c r="BL135" s="15" t="s">
        <v>119</v>
      </c>
      <c r="BM135" s="144" t="s">
        <v>159</v>
      </c>
    </row>
    <row r="136" spans="2:65" s="12" customFormat="1" ht="11.25">
      <c r="B136" s="161"/>
      <c r="D136" s="146" t="s">
        <v>160</v>
      </c>
      <c r="F136" s="162" t="s">
        <v>161</v>
      </c>
      <c r="H136" s="163">
        <v>9.18</v>
      </c>
      <c r="I136" s="164"/>
      <c r="L136" s="161"/>
      <c r="M136" s="165"/>
      <c r="T136" s="166"/>
      <c r="AT136" s="167" t="s">
        <v>160</v>
      </c>
      <c r="AU136" s="167" t="s">
        <v>81</v>
      </c>
      <c r="AV136" s="12" t="s">
        <v>81</v>
      </c>
      <c r="AW136" s="12" t="s">
        <v>3</v>
      </c>
      <c r="AX136" s="12" t="s">
        <v>79</v>
      </c>
      <c r="AY136" s="167" t="s">
        <v>114</v>
      </c>
    </row>
    <row r="137" spans="2:65" s="1" customFormat="1" ht="24.2" customHeight="1">
      <c r="B137" s="131"/>
      <c r="C137" s="132" t="s">
        <v>162</v>
      </c>
      <c r="D137" s="132" t="s">
        <v>115</v>
      </c>
      <c r="E137" s="133" t="s">
        <v>163</v>
      </c>
      <c r="F137" s="134" t="s">
        <v>164</v>
      </c>
      <c r="G137" s="135" t="s">
        <v>118</v>
      </c>
      <c r="H137" s="136">
        <v>1000</v>
      </c>
      <c r="I137" s="137"/>
      <c r="J137" s="138">
        <f>ROUND(I137*H137,2)</f>
        <v>0</v>
      </c>
      <c r="K137" s="139"/>
      <c r="L137" s="30"/>
      <c r="M137" s="140" t="s">
        <v>1</v>
      </c>
      <c r="N137" s="141" t="s">
        <v>36</v>
      </c>
      <c r="P137" s="142">
        <f>O137*H137</f>
        <v>0</v>
      </c>
      <c r="Q137" s="142">
        <v>0</v>
      </c>
      <c r="R137" s="142">
        <f>Q137*H137</f>
        <v>0</v>
      </c>
      <c r="S137" s="142">
        <v>0</v>
      </c>
      <c r="T137" s="143">
        <f>S137*H137</f>
        <v>0</v>
      </c>
      <c r="AR137" s="144" t="s">
        <v>119</v>
      </c>
      <c r="AT137" s="144" t="s">
        <v>115</v>
      </c>
      <c r="AU137" s="144" t="s">
        <v>81</v>
      </c>
      <c r="AY137" s="15" t="s">
        <v>114</v>
      </c>
      <c r="BE137" s="145">
        <f>IF(N137="základní",J137,0)</f>
        <v>0</v>
      </c>
      <c r="BF137" s="145">
        <f>IF(N137="snížená",J137,0)</f>
        <v>0</v>
      </c>
      <c r="BG137" s="145">
        <f>IF(N137="zákl. přenesená",J137,0)</f>
        <v>0</v>
      </c>
      <c r="BH137" s="145">
        <f>IF(N137="sníž. přenesená",J137,0)</f>
        <v>0</v>
      </c>
      <c r="BI137" s="145">
        <f>IF(N137="nulová",J137,0)</f>
        <v>0</v>
      </c>
      <c r="BJ137" s="15" t="s">
        <v>79</v>
      </c>
      <c r="BK137" s="145">
        <f>ROUND(I137*H137,2)</f>
        <v>0</v>
      </c>
      <c r="BL137" s="15" t="s">
        <v>119</v>
      </c>
      <c r="BM137" s="144" t="s">
        <v>165</v>
      </c>
    </row>
    <row r="138" spans="2:65" s="1" customFormat="1" ht="29.25">
      <c r="B138" s="30"/>
      <c r="D138" s="146" t="s">
        <v>124</v>
      </c>
      <c r="F138" s="147" t="s">
        <v>166</v>
      </c>
      <c r="I138" s="148"/>
      <c r="L138" s="30"/>
      <c r="M138" s="149"/>
      <c r="T138" s="54"/>
      <c r="AT138" s="15" t="s">
        <v>124</v>
      </c>
      <c r="AU138" s="15" t="s">
        <v>81</v>
      </c>
    </row>
    <row r="139" spans="2:65" s="1" customFormat="1" ht="24.2" customHeight="1">
      <c r="B139" s="131"/>
      <c r="C139" s="132" t="s">
        <v>167</v>
      </c>
      <c r="D139" s="132" t="s">
        <v>115</v>
      </c>
      <c r="E139" s="133" t="s">
        <v>168</v>
      </c>
      <c r="F139" s="134" t="s">
        <v>169</v>
      </c>
      <c r="G139" s="135" t="s">
        <v>118</v>
      </c>
      <c r="H139" s="136">
        <v>86</v>
      </c>
      <c r="I139" s="137"/>
      <c r="J139" s="138">
        <f>ROUND(I139*H139,2)</f>
        <v>0</v>
      </c>
      <c r="K139" s="139"/>
      <c r="L139" s="30"/>
      <c r="M139" s="140" t="s">
        <v>1</v>
      </c>
      <c r="N139" s="141" t="s">
        <v>36</v>
      </c>
      <c r="P139" s="142">
        <f>O139*H139</f>
        <v>0</v>
      </c>
      <c r="Q139" s="142">
        <v>0</v>
      </c>
      <c r="R139" s="142">
        <f>Q139*H139</f>
        <v>0</v>
      </c>
      <c r="S139" s="142">
        <v>0</v>
      </c>
      <c r="T139" s="143">
        <f>S139*H139</f>
        <v>0</v>
      </c>
      <c r="AR139" s="144" t="s">
        <v>119</v>
      </c>
      <c r="AT139" s="144" t="s">
        <v>115</v>
      </c>
      <c r="AU139" s="144" t="s">
        <v>81</v>
      </c>
      <c r="AY139" s="15" t="s">
        <v>114</v>
      </c>
      <c r="BE139" s="145">
        <f>IF(N139="základní",J139,0)</f>
        <v>0</v>
      </c>
      <c r="BF139" s="145">
        <f>IF(N139="snížená",J139,0)</f>
        <v>0</v>
      </c>
      <c r="BG139" s="145">
        <f>IF(N139="zákl. přenesená",J139,0)</f>
        <v>0</v>
      </c>
      <c r="BH139" s="145">
        <f>IF(N139="sníž. přenesená",J139,0)</f>
        <v>0</v>
      </c>
      <c r="BI139" s="145">
        <f>IF(N139="nulová",J139,0)</f>
        <v>0</v>
      </c>
      <c r="BJ139" s="15" t="s">
        <v>79</v>
      </c>
      <c r="BK139" s="145">
        <f>ROUND(I139*H139,2)</f>
        <v>0</v>
      </c>
      <c r="BL139" s="15" t="s">
        <v>119</v>
      </c>
      <c r="BM139" s="144" t="s">
        <v>170</v>
      </c>
    </row>
    <row r="140" spans="2:65" s="1" customFormat="1" ht="19.5">
      <c r="B140" s="30"/>
      <c r="D140" s="146" t="s">
        <v>124</v>
      </c>
      <c r="F140" s="147" t="s">
        <v>171</v>
      </c>
      <c r="I140" s="148"/>
      <c r="L140" s="30"/>
      <c r="M140" s="149"/>
      <c r="T140" s="54"/>
      <c r="AT140" s="15" t="s">
        <v>124</v>
      </c>
      <c r="AU140" s="15" t="s">
        <v>81</v>
      </c>
    </row>
    <row r="141" spans="2:65" s="1" customFormat="1" ht="24.2" customHeight="1">
      <c r="B141" s="131"/>
      <c r="C141" s="132" t="s">
        <v>8</v>
      </c>
      <c r="D141" s="132" t="s">
        <v>115</v>
      </c>
      <c r="E141" s="133" t="s">
        <v>172</v>
      </c>
      <c r="F141" s="134" t="s">
        <v>173</v>
      </c>
      <c r="G141" s="135" t="s">
        <v>118</v>
      </c>
      <c r="H141" s="136">
        <v>500</v>
      </c>
      <c r="I141" s="137"/>
      <c r="J141" s="138">
        <f>ROUND(I141*H141,2)</f>
        <v>0</v>
      </c>
      <c r="K141" s="139"/>
      <c r="L141" s="30"/>
      <c r="M141" s="140" t="s">
        <v>1</v>
      </c>
      <c r="N141" s="141" t="s">
        <v>36</v>
      </c>
      <c r="P141" s="142">
        <f>O141*H141</f>
        <v>0</v>
      </c>
      <c r="Q141" s="142">
        <v>0</v>
      </c>
      <c r="R141" s="142">
        <f>Q141*H141</f>
        <v>0</v>
      </c>
      <c r="S141" s="142">
        <v>0</v>
      </c>
      <c r="T141" s="143">
        <f>S141*H141</f>
        <v>0</v>
      </c>
      <c r="AR141" s="144" t="s">
        <v>119</v>
      </c>
      <c r="AT141" s="144" t="s">
        <v>115</v>
      </c>
      <c r="AU141" s="144" t="s">
        <v>81</v>
      </c>
      <c r="AY141" s="15" t="s">
        <v>114</v>
      </c>
      <c r="BE141" s="145">
        <f>IF(N141="základní",J141,0)</f>
        <v>0</v>
      </c>
      <c r="BF141" s="145">
        <f>IF(N141="snížená",J141,0)</f>
        <v>0</v>
      </c>
      <c r="BG141" s="145">
        <f>IF(N141="zákl. přenesená",J141,0)</f>
        <v>0</v>
      </c>
      <c r="BH141" s="145">
        <f>IF(N141="sníž. přenesená",J141,0)</f>
        <v>0</v>
      </c>
      <c r="BI141" s="145">
        <f>IF(N141="nulová",J141,0)</f>
        <v>0</v>
      </c>
      <c r="BJ141" s="15" t="s">
        <v>79</v>
      </c>
      <c r="BK141" s="145">
        <f>ROUND(I141*H141,2)</f>
        <v>0</v>
      </c>
      <c r="BL141" s="15" t="s">
        <v>119</v>
      </c>
      <c r="BM141" s="144" t="s">
        <v>174</v>
      </c>
    </row>
    <row r="142" spans="2:65" s="1" customFormat="1" ht="19.5">
      <c r="B142" s="30"/>
      <c r="D142" s="146" t="s">
        <v>124</v>
      </c>
      <c r="F142" s="147" t="s">
        <v>175</v>
      </c>
      <c r="I142" s="148"/>
      <c r="L142" s="30"/>
      <c r="M142" s="149"/>
      <c r="T142" s="54"/>
      <c r="AT142" s="15" t="s">
        <v>124</v>
      </c>
      <c r="AU142" s="15" t="s">
        <v>81</v>
      </c>
    </row>
    <row r="143" spans="2:65" s="1" customFormat="1" ht="21.75" customHeight="1">
      <c r="B143" s="131"/>
      <c r="C143" s="132" t="s">
        <v>176</v>
      </c>
      <c r="D143" s="132" t="s">
        <v>115</v>
      </c>
      <c r="E143" s="133" t="s">
        <v>177</v>
      </c>
      <c r="F143" s="134" t="s">
        <v>178</v>
      </c>
      <c r="G143" s="135" t="s">
        <v>118</v>
      </c>
      <c r="H143" s="136">
        <v>500</v>
      </c>
      <c r="I143" s="137"/>
      <c r="J143" s="138">
        <f>ROUND(I143*H143,2)</f>
        <v>0</v>
      </c>
      <c r="K143" s="139"/>
      <c r="L143" s="30"/>
      <c r="M143" s="140" t="s">
        <v>1</v>
      </c>
      <c r="N143" s="141" t="s">
        <v>36</v>
      </c>
      <c r="P143" s="142">
        <f>O143*H143</f>
        <v>0</v>
      </c>
      <c r="Q143" s="142">
        <v>0</v>
      </c>
      <c r="R143" s="142">
        <f>Q143*H143</f>
        <v>0</v>
      </c>
      <c r="S143" s="142">
        <v>0</v>
      </c>
      <c r="T143" s="143">
        <f>S143*H143</f>
        <v>0</v>
      </c>
      <c r="AR143" s="144" t="s">
        <v>119</v>
      </c>
      <c r="AT143" s="144" t="s">
        <v>115</v>
      </c>
      <c r="AU143" s="144" t="s">
        <v>81</v>
      </c>
      <c r="AY143" s="15" t="s">
        <v>114</v>
      </c>
      <c r="BE143" s="145">
        <f>IF(N143="základní",J143,0)</f>
        <v>0</v>
      </c>
      <c r="BF143" s="145">
        <f>IF(N143="snížená",J143,0)</f>
        <v>0</v>
      </c>
      <c r="BG143" s="145">
        <f>IF(N143="zákl. přenesená",J143,0)</f>
        <v>0</v>
      </c>
      <c r="BH143" s="145">
        <f>IF(N143="sníž. přenesená",J143,0)</f>
        <v>0</v>
      </c>
      <c r="BI143" s="145">
        <f>IF(N143="nulová",J143,0)</f>
        <v>0</v>
      </c>
      <c r="BJ143" s="15" t="s">
        <v>79</v>
      </c>
      <c r="BK143" s="145">
        <f>ROUND(I143*H143,2)</f>
        <v>0</v>
      </c>
      <c r="BL143" s="15" t="s">
        <v>119</v>
      </c>
      <c r="BM143" s="144" t="s">
        <v>179</v>
      </c>
    </row>
    <row r="144" spans="2:65" s="1" customFormat="1" ht="24.2" customHeight="1">
      <c r="B144" s="131"/>
      <c r="C144" s="132" t="s">
        <v>180</v>
      </c>
      <c r="D144" s="132" t="s">
        <v>115</v>
      </c>
      <c r="E144" s="133" t="s">
        <v>181</v>
      </c>
      <c r="F144" s="134" t="s">
        <v>182</v>
      </c>
      <c r="G144" s="135" t="s">
        <v>118</v>
      </c>
      <c r="H144" s="136">
        <v>500</v>
      </c>
      <c r="I144" s="137"/>
      <c r="J144" s="138">
        <f>ROUND(I144*H144,2)</f>
        <v>0</v>
      </c>
      <c r="K144" s="139"/>
      <c r="L144" s="30"/>
      <c r="M144" s="140" t="s">
        <v>1</v>
      </c>
      <c r="N144" s="141" t="s">
        <v>36</v>
      </c>
      <c r="P144" s="142">
        <f>O144*H144</f>
        <v>0</v>
      </c>
      <c r="Q144" s="142">
        <v>0</v>
      </c>
      <c r="R144" s="142">
        <f>Q144*H144</f>
        <v>0</v>
      </c>
      <c r="S144" s="142">
        <v>0</v>
      </c>
      <c r="T144" s="143">
        <f>S144*H144</f>
        <v>0</v>
      </c>
      <c r="AR144" s="144" t="s">
        <v>119</v>
      </c>
      <c r="AT144" s="144" t="s">
        <v>115</v>
      </c>
      <c r="AU144" s="144" t="s">
        <v>81</v>
      </c>
      <c r="AY144" s="15" t="s">
        <v>114</v>
      </c>
      <c r="BE144" s="145">
        <f>IF(N144="základní",J144,0)</f>
        <v>0</v>
      </c>
      <c r="BF144" s="145">
        <f>IF(N144="snížená",J144,0)</f>
        <v>0</v>
      </c>
      <c r="BG144" s="145">
        <f>IF(N144="zákl. přenesená",J144,0)</f>
        <v>0</v>
      </c>
      <c r="BH144" s="145">
        <f>IF(N144="sníž. přenesená",J144,0)</f>
        <v>0</v>
      </c>
      <c r="BI144" s="145">
        <f>IF(N144="nulová",J144,0)</f>
        <v>0</v>
      </c>
      <c r="BJ144" s="15" t="s">
        <v>79</v>
      </c>
      <c r="BK144" s="145">
        <f>ROUND(I144*H144,2)</f>
        <v>0</v>
      </c>
      <c r="BL144" s="15" t="s">
        <v>119</v>
      </c>
      <c r="BM144" s="144" t="s">
        <v>183</v>
      </c>
    </row>
    <row r="145" spans="2:65" s="1" customFormat="1" ht="19.5">
      <c r="B145" s="30"/>
      <c r="D145" s="146" t="s">
        <v>124</v>
      </c>
      <c r="F145" s="147" t="s">
        <v>175</v>
      </c>
      <c r="I145" s="148"/>
      <c r="L145" s="30"/>
      <c r="M145" s="149"/>
      <c r="T145" s="54"/>
      <c r="AT145" s="15" t="s">
        <v>124</v>
      </c>
      <c r="AU145" s="15" t="s">
        <v>81</v>
      </c>
    </row>
    <row r="146" spans="2:65" s="1" customFormat="1" ht="44.25" customHeight="1">
      <c r="B146" s="131"/>
      <c r="C146" s="132" t="s">
        <v>184</v>
      </c>
      <c r="D146" s="132" t="s">
        <v>115</v>
      </c>
      <c r="E146" s="133" t="s">
        <v>185</v>
      </c>
      <c r="F146" s="134" t="s">
        <v>186</v>
      </c>
      <c r="G146" s="135" t="s">
        <v>118</v>
      </c>
      <c r="H146" s="136">
        <v>86</v>
      </c>
      <c r="I146" s="137"/>
      <c r="J146" s="138">
        <f>ROUND(I146*H146,2)</f>
        <v>0</v>
      </c>
      <c r="K146" s="139"/>
      <c r="L146" s="30"/>
      <c r="M146" s="140" t="s">
        <v>1</v>
      </c>
      <c r="N146" s="141" t="s">
        <v>36</v>
      </c>
      <c r="P146" s="142">
        <f>O146*H146</f>
        <v>0</v>
      </c>
      <c r="Q146" s="142">
        <v>0.11162</v>
      </c>
      <c r="R146" s="142">
        <f>Q146*H146</f>
        <v>9.5993200000000005</v>
      </c>
      <c r="S146" s="142">
        <v>0</v>
      </c>
      <c r="T146" s="143">
        <f>S146*H146</f>
        <v>0</v>
      </c>
      <c r="AR146" s="144" t="s">
        <v>119</v>
      </c>
      <c r="AT146" s="144" t="s">
        <v>115</v>
      </c>
      <c r="AU146" s="144" t="s">
        <v>81</v>
      </c>
      <c r="AY146" s="15" t="s">
        <v>114</v>
      </c>
      <c r="BE146" s="145">
        <f>IF(N146="základní",J146,0)</f>
        <v>0</v>
      </c>
      <c r="BF146" s="145">
        <f>IF(N146="snížená",J146,0)</f>
        <v>0</v>
      </c>
      <c r="BG146" s="145">
        <f>IF(N146="zákl. přenesená",J146,0)</f>
        <v>0</v>
      </c>
      <c r="BH146" s="145">
        <f>IF(N146="sníž. přenesená",J146,0)</f>
        <v>0</v>
      </c>
      <c r="BI146" s="145">
        <f>IF(N146="nulová",J146,0)</f>
        <v>0</v>
      </c>
      <c r="BJ146" s="15" t="s">
        <v>79</v>
      </c>
      <c r="BK146" s="145">
        <f>ROUND(I146*H146,2)</f>
        <v>0</v>
      </c>
      <c r="BL146" s="15" t="s">
        <v>119</v>
      </c>
      <c r="BM146" s="144" t="s">
        <v>187</v>
      </c>
    </row>
    <row r="147" spans="2:65" s="1" customFormat="1" ht="19.5">
      <c r="B147" s="30"/>
      <c r="D147" s="146" t="s">
        <v>124</v>
      </c>
      <c r="F147" s="147" t="s">
        <v>188</v>
      </c>
      <c r="I147" s="148"/>
      <c r="L147" s="30"/>
      <c r="M147" s="149"/>
      <c r="T147" s="54"/>
      <c r="AT147" s="15" t="s">
        <v>124</v>
      </c>
      <c r="AU147" s="15" t="s">
        <v>81</v>
      </c>
    </row>
    <row r="148" spans="2:65" s="1" customFormat="1" ht="16.5" customHeight="1">
      <c r="B148" s="131"/>
      <c r="C148" s="150" t="s">
        <v>189</v>
      </c>
      <c r="D148" s="150" t="s">
        <v>155</v>
      </c>
      <c r="E148" s="151" t="s">
        <v>190</v>
      </c>
      <c r="F148" s="152" t="s">
        <v>191</v>
      </c>
      <c r="G148" s="153" t="s">
        <v>118</v>
      </c>
      <c r="H148" s="154">
        <v>86</v>
      </c>
      <c r="I148" s="155"/>
      <c r="J148" s="156">
        <f>ROUND(I148*H148,2)</f>
        <v>0</v>
      </c>
      <c r="K148" s="157"/>
      <c r="L148" s="158"/>
      <c r="M148" s="159" t="s">
        <v>1</v>
      </c>
      <c r="N148" s="160" t="s">
        <v>36</v>
      </c>
      <c r="P148" s="142">
        <f>O148*H148</f>
        <v>0</v>
      </c>
      <c r="Q148" s="142">
        <v>0.152</v>
      </c>
      <c r="R148" s="142">
        <f>Q148*H148</f>
        <v>13.071999999999999</v>
      </c>
      <c r="S148" s="142">
        <v>0</v>
      </c>
      <c r="T148" s="143">
        <f>S148*H148</f>
        <v>0</v>
      </c>
      <c r="AR148" s="144" t="s">
        <v>149</v>
      </c>
      <c r="AT148" s="144" t="s">
        <v>155</v>
      </c>
      <c r="AU148" s="144" t="s">
        <v>81</v>
      </c>
      <c r="AY148" s="15" t="s">
        <v>114</v>
      </c>
      <c r="BE148" s="145">
        <f>IF(N148="základní",J148,0)</f>
        <v>0</v>
      </c>
      <c r="BF148" s="145">
        <f>IF(N148="snížená",J148,0)</f>
        <v>0</v>
      </c>
      <c r="BG148" s="145">
        <f>IF(N148="zákl. přenesená",J148,0)</f>
        <v>0</v>
      </c>
      <c r="BH148" s="145">
        <f>IF(N148="sníž. přenesená",J148,0)</f>
        <v>0</v>
      </c>
      <c r="BI148" s="145">
        <f>IF(N148="nulová",J148,0)</f>
        <v>0</v>
      </c>
      <c r="BJ148" s="15" t="s">
        <v>79</v>
      </c>
      <c r="BK148" s="145">
        <f>ROUND(I148*H148,2)</f>
        <v>0</v>
      </c>
      <c r="BL148" s="15" t="s">
        <v>119</v>
      </c>
      <c r="BM148" s="144" t="s">
        <v>192</v>
      </c>
    </row>
    <row r="149" spans="2:65" s="1" customFormat="1" ht="19.5">
      <c r="B149" s="30"/>
      <c r="D149" s="146" t="s">
        <v>124</v>
      </c>
      <c r="F149" s="147" t="s">
        <v>193</v>
      </c>
      <c r="I149" s="148"/>
      <c r="L149" s="30"/>
      <c r="M149" s="149"/>
      <c r="T149" s="54"/>
      <c r="AT149" s="15" t="s">
        <v>124</v>
      </c>
      <c r="AU149" s="15" t="s">
        <v>81</v>
      </c>
    </row>
    <row r="150" spans="2:65" s="1" customFormat="1" ht="24.2" customHeight="1">
      <c r="B150" s="131"/>
      <c r="C150" s="132" t="s">
        <v>194</v>
      </c>
      <c r="D150" s="132" t="s">
        <v>115</v>
      </c>
      <c r="E150" s="133" t="s">
        <v>195</v>
      </c>
      <c r="F150" s="134" t="s">
        <v>196</v>
      </c>
      <c r="G150" s="135" t="s">
        <v>133</v>
      </c>
      <c r="H150" s="136">
        <v>310</v>
      </c>
      <c r="I150" s="137"/>
      <c r="J150" s="138">
        <f>ROUND(I150*H150,2)</f>
        <v>0</v>
      </c>
      <c r="K150" s="139"/>
      <c r="L150" s="30"/>
      <c r="M150" s="140" t="s">
        <v>1</v>
      </c>
      <c r="N150" s="141" t="s">
        <v>36</v>
      </c>
      <c r="P150" s="142">
        <f>O150*H150</f>
        <v>0</v>
      </c>
      <c r="Q150" s="142">
        <v>0.14321</v>
      </c>
      <c r="R150" s="142">
        <f>Q150*H150</f>
        <v>44.395099999999999</v>
      </c>
      <c r="S150" s="142">
        <v>0</v>
      </c>
      <c r="T150" s="143">
        <f>S150*H150</f>
        <v>0</v>
      </c>
      <c r="AR150" s="144" t="s">
        <v>119</v>
      </c>
      <c r="AT150" s="144" t="s">
        <v>115</v>
      </c>
      <c r="AU150" s="144" t="s">
        <v>81</v>
      </c>
      <c r="AY150" s="15" t="s">
        <v>114</v>
      </c>
      <c r="BE150" s="145">
        <f>IF(N150="základní",J150,0)</f>
        <v>0</v>
      </c>
      <c r="BF150" s="145">
        <f>IF(N150="snížená",J150,0)</f>
        <v>0</v>
      </c>
      <c r="BG150" s="145">
        <f>IF(N150="zákl. přenesená",J150,0)</f>
        <v>0</v>
      </c>
      <c r="BH150" s="145">
        <f>IF(N150="sníž. přenesená",J150,0)</f>
        <v>0</v>
      </c>
      <c r="BI150" s="145">
        <f>IF(N150="nulová",J150,0)</f>
        <v>0</v>
      </c>
      <c r="BJ150" s="15" t="s">
        <v>79</v>
      </c>
      <c r="BK150" s="145">
        <f>ROUND(I150*H150,2)</f>
        <v>0</v>
      </c>
      <c r="BL150" s="15" t="s">
        <v>119</v>
      </c>
      <c r="BM150" s="144" t="s">
        <v>197</v>
      </c>
    </row>
    <row r="151" spans="2:65" s="1" customFormat="1" ht="16.5" customHeight="1">
      <c r="B151" s="131"/>
      <c r="C151" s="150" t="s">
        <v>198</v>
      </c>
      <c r="D151" s="150" t="s">
        <v>155</v>
      </c>
      <c r="E151" s="151" t="s">
        <v>199</v>
      </c>
      <c r="F151" s="152" t="s">
        <v>200</v>
      </c>
      <c r="G151" s="153" t="s">
        <v>133</v>
      </c>
      <c r="H151" s="154">
        <v>310</v>
      </c>
      <c r="I151" s="155"/>
      <c r="J151" s="156">
        <f>ROUND(I151*H151,2)</f>
        <v>0</v>
      </c>
      <c r="K151" s="157"/>
      <c r="L151" s="158"/>
      <c r="M151" s="159" t="s">
        <v>1</v>
      </c>
      <c r="N151" s="160" t="s">
        <v>36</v>
      </c>
      <c r="P151" s="142">
        <f>O151*H151</f>
        <v>0</v>
      </c>
      <c r="Q151" s="142">
        <v>0.10199999999999999</v>
      </c>
      <c r="R151" s="142">
        <f>Q151*H151</f>
        <v>31.619999999999997</v>
      </c>
      <c r="S151" s="142">
        <v>0</v>
      </c>
      <c r="T151" s="143">
        <f>S151*H151</f>
        <v>0</v>
      </c>
      <c r="AR151" s="144" t="s">
        <v>149</v>
      </c>
      <c r="AT151" s="144" t="s">
        <v>155</v>
      </c>
      <c r="AU151" s="144" t="s">
        <v>81</v>
      </c>
      <c r="AY151" s="15" t="s">
        <v>114</v>
      </c>
      <c r="BE151" s="145">
        <f>IF(N151="základní",J151,0)</f>
        <v>0</v>
      </c>
      <c r="BF151" s="145">
        <f>IF(N151="snížená",J151,0)</f>
        <v>0</v>
      </c>
      <c r="BG151" s="145">
        <f>IF(N151="zákl. přenesená",J151,0)</f>
        <v>0</v>
      </c>
      <c r="BH151" s="145">
        <f>IF(N151="sníž. přenesená",J151,0)</f>
        <v>0</v>
      </c>
      <c r="BI151" s="145">
        <f>IF(N151="nulová",J151,0)</f>
        <v>0</v>
      </c>
      <c r="BJ151" s="15" t="s">
        <v>79</v>
      </c>
      <c r="BK151" s="145">
        <f>ROUND(I151*H151,2)</f>
        <v>0</v>
      </c>
      <c r="BL151" s="15" t="s">
        <v>119</v>
      </c>
      <c r="BM151" s="144" t="s">
        <v>201</v>
      </c>
    </row>
    <row r="152" spans="2:65" s="1" customFormat="1" ht="24.2" customHeight="1">
      <c r="B152" s="131"/>
      <c r="C152" s="132" t="s">
        <v>202</v>
      </c>
      <c r="D152" s="132" t="s">
        <v>115</v>
      </c>
      <c r="E152" s="133" t="s">
        <v>203</v>
      </c>
      <c r="F152" s="134" t="s">
        <v>204</v>
      </c>
      <c r="G152" s="135" t="s">
        <v>133</v>
      </c>
      <c r="H152" s="136">
        <v>36</v>
      </c>
      <c r="I152" s="137"/>
      <c r="J152" s="138">
        <f>ROUND(I152*H152,2)</f>
        <v>0</v>
      </c>
      <c r="K152" s="139"/>
      <c r="L152" s="30"/>
      <c r="M152" s="140" t="s">
        <v>1</v>
      </c>
      <c r="N152" s="141" t="s">
        <v>36</v>
      </c>
      <c r="P152" s="142">
        <f>O152*H152</f>
        <v>0</v>
      </c>
      <c r="Q152" s="142">
        <v>0.11934</v>
      </c>
      <c r="R152" s="142">
        <f>Q152*H152</f>
        <v>4.2962400000000001</v>
      </c>
      <c r="S152" s="142">
        <v>0</v>
      </c>
      <c r="T152" s="143">
        <f>S152*H152</f>
        <v>0</v>
      </c>
      <c r="AR152" s="144" t="s">
        <v>119</v>
      </c>
      <c r="AT152" s="144" t="s">
        <v>115</v>
      </c>
      <c r="AU152" s="144" t="s">
        <v>81</v>
      </c>
      <c r="AY152" s="15" t="s">
        <v>114</v>
      </c>
      <c r="BE152" s="145">
        <f>IF(N152="základní",J152,0)</f>
        <v>0</v>
      </c>
      <c r="BF152" s="145">
        <f>IF(N152="snížená",J152,0)</f>
        <v>0</v>
      </c>
      <c r="BG152" s="145">
        <f>IF(N152="zákl. přenesená",J152,0)</f>
        <v>0</v>
      </c>
      <c r="BH152" s="145">
        <f>IF(N152="sníž. přenesená",J152,0)</f>
        <v>0</v>
      </c>
      <c r="BI152" s="145">
        <f>IF(N152="nulová",J152,0)</f>
        <v>0</v>
      </c>
      <c r="BJ152" s="15" t="s">
        <v>79</v>
      </c>
      <c r="BK152" s="145">
        <f>ROUND(I152*H152,2)</f>
        <v>0</v>
      </c>
      <c r="BL152" s="15" t="s">
        <v>119</v>
      </c>
      <c r="BM152" s="144" t="s">
        <v>205</v>
      </c>
    </row>
    <row r="153" spans="2:65" s="1" customFormat="1" ht="16.5" customHeight="1">
      <c r="B153" s="131"/>
      <c r="C153" s="150" t="s">
        <v>206</v>
      </c>
      <c r="D153" s="150" t="s">
        <v>155</v>
      </c>
      <c r="E153" s="151" t="s">
        <v>207</v>
      </c>
      <c r="F153" s="152" t="s">
        <v>208</v>
      </c>
      <c r="G153" s="153" t="s">
        <v>133</v>
      </c>
      <c r="H153" s="154">
        <v>36</v>
      </c>
      <c r="I153" s="155"/>
      <c r="J153" s="156">
        <f>ROUND(I153*H153,2)</f>
        <v>0</v>
      </c>
      <c r="K153" s="157"/>
      <c r="L153" s="158"/>
      <c r="M153" s="159" t="s">
        <v>1</v>
      </c>
      <c r="N153" s="160" t="s">
        <v>36</v>
      </c>
      <c r="P153" s="142">
        <f>O153*H153</f>
        <v>0</v>
      </c>
      <c r="Q153" s="142">
        <v>4.4999999999999998E-2</v>
      </c>
      <c r="R153" s="142">
        <f>Q153*H153</f>
        <v>1.6199999999999999</v>
      </c>
      <c r="S153" s="142">
        <v>0</v>
      </c>
      <c r="T153" s="143">
        <f>S153*H153</f>
        <v>0</v>
      </c>
      <c r="AR153" s="144" t="s">
        <v>149</v>
      </c>
      <c r="AT153" s="144" t="s">
        <v>155</v>
      </c>
      <c r="AU153" s="144" t="s">
        <v>81</v>
      </c>
      <c r="AY153" s="15" t="s">
        <v>114</v>
      </c>
      <c r="BE153" s="145">
        <f>IF(N153="základní",J153,0)</f>
        <v>0</v>
      </c>
      <c r="BF153" s="145">
        <f>IF(N153="snížená",J153,0)</f>
        <v>0</v>
      </c>
      <c r="BG153" s="145">
        <f>IF(N153="zákl. přenesená",J153,0)</f>
        <v>0</v>
      </c>
      <c r="BH153" s="145">
        <f>IF(N153="sníž. přenesená",J153,0)</f>
        <v>0</v>
      </c>
      <c r="BI153" s="145">
        <f>IF(N153="nulová",J153,0)</f>
        <v>0</v>
      </c>
      <c r="BJ153" s="15" t="s">
        <v>79</v>
      </c>
      <c r="BK153" s="145">
        <f>ROUND(I153*H153,2)</f>
        <v>0</v>
      </c>
      <c r="BL153" s="15" t="s">
        <v>119</v>
      </c>
      <c r="BM153" s="144" t="s">
        <v>209</v>
      </c>
    </row>
    <row r="154" spans="2:65" s="11" customFormat="1" ht="22.9" customHeight="1">
      <c r="B154" s="119"/>
      <c r="D154" s="120" t="s">
        <v>70</v>
      </c>
      <c r="E154" s="129" t="s">
        <v>210</v>
      </c>
      <c r="F154" s="129" t="s">
        <v>211</v>
      </c>
      <c r="I154" s="122"/>
      <c r="J154" s="130">
        <f>BK154</f>
        <v>0</v>
      </c>
      <c r="L154" s="119"/>
      <c r="M154" s="124"/>
      <c r="P154" s="125">
        <f>SUM(P155:P170)</f>
        <v>0</v>
      </c>
      <c r="R154" s="125">
        <f>SUM(R155:R170)</f>
        <v>0</v>
      </c>
      <c r="T154" s="126">
        <f>SUM(T155:T170)</f>
        <v>0</v>
      </c>
      <c r="AR154" s="120" t="s">
        <v>79</v>
      </c>
      <c r="AT154" s="127" t="s">
        <v>70</v>
      </c>
      <c r="AU154" s="127" t="s">
        <v>79</v>
      </c>
      <c r="AY154" s="120" t="s">
        <v>114</v>
      </c>
      <c r="BK154" s="128">
        <f>SUM(BK155:BK170)</f>
        <v>0</v>
      </c>
    </row>
    <row r="155" spans="2:65" s="1" customFormat="1" ht="21.75" customHeight="1">
      <c r="B155" s="131"/>
      <c r="C155" s="132" t="s">
        <v>7</v>
      </c>
      <c r="D155" s="132" t="s">
        <v>115</v>
      </c>
      <c r="E155" s="133" t="s">
        <v>212</v>
      </c>
      <c r="F155" s="134" t="s">
        <v>213</v>
      </c>
      <c r="G155" s="135" t="s">
        <v>214</v>
      </c>
      <c r="H155" s="136">
        <v>220</v>
      </c>
      <c r="I155" s="137"/>
      <c r="J155" s="138">
        <f>ROUND(I155*H155,2)</f>
        <v>0</v>
      </c>
      <c r="K155" s="139"/>
      <c r="L155" s="30"/>
      <c r="M155" s="140" t="s">
        <v>1</v>
      </c>
      <c r="N155" s="141" t="s">
        <v>36</v>
      </c>
      <c r="P155" s="142">
        <f>O155*H155</f>
        <v>0</v>
      </c>
      <c r="Q155" s="142">
        <v>0</v>
      </c>
      <c r="R155" s="142">
        <f>Q155*H155</f>
        <v>0</v>
      </c>
      <c r="S155" s="142">
        <v>0</v>
      </c>
      <c r="T155" s="143">
        <f>S155*H155</f>
        <v>0</v>
      </c>
      <c r="AR155" s="144" t="s">
        <v>119</v>
      </c>
      <c r="AT155" s="144" t="s">
        <v>115</v>
      </c>
      <c r="AU155" s="144" t="s">
        <v>81</v>
      </c>
      <c r="AY155" s="15" t="s">
        <v>114</v>
      </c>
      <c r="BE155" s="145">
        <f>IF(N155="základní",J155,0)</f>
        <v>0</v>
      </c>
      <c r="BF155" s="145">
        <f>IF(N155="snížená",J155,0)</f>
        <v>0</v>
      </c>
      <c r="BG155" s="145">
        <f>IF(N155="zákl. přenesená",J155,0)</f>
        <v>0</v>
      </c>
      <c r="BH155" s="145">
        <f>IF(N155="sníž. přenesená",J155,0)</f>
        <v>0</v>
      </c>
      <c r="BI155" s="145">
        <f>IF(N155="nulová",J155,0)</f>
        <v>0</v>
      </c>
      <c r="BJ155" s="15" t="s">
        <v>79</v>
      </c>
      <c r="BK155" s="145">
        <f>ROUND(I155*H155,2)</f>
        <v>0</v>
      </c>
      <c r="BL155" s="15" t="s">
        <v>119</v>
      </c>
      <c r="BM155" s="144" t="s">
        <v>215</v>
      </c>
    </row>
    <row r="156" spans="2:65" s="1" customFormat="1" ht="19.5">
      <c r="B156" s="30"/>
      <c r="D156" s="146" t="s">
        <v>124</v>
      </c>
      <c r="F156" s="147" t="s">
        <v>216</v>
      </c>
      <c r="I156" s="148"/>
      <c r="L156" s="30"/>
      <c r="M156" s="149"/>
      <c r="T156" s="54"/>
      <c r="AT156" s="15" t="s">
        <v>124</v>
      </c>
      <c r="AU156" s="15" t="s">
        <v>81</v>
      </c>
    </row>
    <row r="157" spans="2:65" s="1" customFormat="1" ht="24.2" customHeight="1">
      <c r="B157" s="131"/>
      <c r="C157" s="132" t="s">
        <v>217</v>
      </c>
      <c r="D157" s="132" t="s">
        <v>115</v>
      </c>
      <c r="E157" s="133" t="s">
        <v>218</v>
      </c>
      <c r="F157" s="134" t="s">
        <v>219</v>
      </c>
      <c r="G157" s="135" t="s">
        <v>214</v>
      </c>
      <c r="H157" s="136">
        <v>1980</v>
      </c>
      <c r="I157" s="137"/>
      <c r="J157" s="138">
        <f>ROUND(I157*H157,2)</f>
        <v>0</v>
      </c>
      <c r="K157" s="139"/>
      <c r="L157" s="30"/>
      <c r="M157" s="140" t="s">
        <v>1</v>
      </c>
      <c r="N157" s="141" t="s">
        <v>36</v>
      </c>
      <c r="P157" s="142">
        <f>O157*H157</f>
        <v>0</v>
      </c>
      <c r="Q157" s="142">
        <v>0</v>
      </c>
      <c r="R157" s="142">
        <f>Q157*H157</f>
        <v>0</v>
      </c>
      <c r="S157" s="142">
        <v>0</v>
      </c>
      <c r="T157" s="143">
        <f>S157*H157</f>
        <v>0</v>
      </c>
      <c r="AR157" s="144" t="s">
        <v>119</v>
      </c>
      <c r="AT157" s="144" t="s">
        <v>115</v>
      </c>
      <c r="AU157" s="144" t="s">
        <v>81</v>
      </c>
      <c r="AY157" s="15" t="s">
        <v>114</v>
      </c>
      <c r="BE157" s="145">
        <f>IF(N157="základní",J157,0)</f>
        <v>0</v>
      </c>
      <c r="BF157" s="145">
        <f>IF(N157="snížená",J157,0)</f>
        <v>0</v>
      </c>
      <c r="BG157" s="145">
        <f>IF(N157="zákl. přenesená",J157,0)</f>
        <v>0</v>
      </c>
      <c r="BH157" s="145">
        <f>IF(N157="sníž. přenesená",J157,0)</f>
        <v>0</v>
      </c>
      <c r="BI157" s="145">
        <f>IF(N157="nulová",J157,0)</f>
        <v>0</v>
      </c>
      <c r="BJ157" s="15" t="s">
        <v>79</v>
      </c>
      <c r="BK157" s="145">
        <f>ROUND(I157*H157,2)</f>
        <v>0</v>
      </c>
      <c r="BL157" s="15" t="s">
        <v>119</v>
      </c>
      <c r="BM157" s="144" t="s">
        <v>220</v>
      </c>
    </row>
    <row r="158" spans="2:65" s="12" customFormat="1" ht="22.5">
      <c r="B158" s="161"/>
      <c r="D158" s="146" t="s">
        <v>160</v>
      </c>
      <c r="E158" s="167" t="s">
        <v>1</v>
      </c>
      <c r="F158" s="162" t="s">
        <v>221</v>
      </c>
      <c r="H158" s="163">
        <v>1980</v>
      </c>
      <c r="I158" s="164"/>
      <c r="L158" s="161"/>
      <c r="M158" s="165"/>
      <c r="T158" s="166"/>
      <c r="AT158" s="167" t="s">
        <v>160</v>
      </c>
      <c r="AU158" s="167" t="s">
        <v>81</v>
      </c>
      <c r="AV158" s="12" t="s">
        <v>81</v>
      </c>
      <c r="AW158" s="12" t="s">
        <v>28</v>
      </c>
      <c r="AX158" s="12" t="s">
        <v>79</v>
      </c>
      <c r="AY158" s="167" t="s">
        <v>114</v>
      </c>
    </row>
    <row r="159" spans="2:65" s="1" customFormat="1" ht="16.5" customHeight="1">
      <c r="B159" s="131"/>
      <c r="C159" s="132" t="s">
        <v>222</v>
      </c>
      <c r="D159" s="132" t="s">
        <v>115</v>
      </c>
      <c r="E159" s="133" t="s">
        <v>223</v>
      </c>
      <c r="F159" s="134" t="s">
        <v>224</v>
      </c>
      <c r="G159" s="135" t="s">
        <v>214</v>
      </c>
      <c r="H159" s="136">
        <v>233.55</v>
      </c>
      <c r="I159" s="137"/>
      <c r="J159" s="138">
        <f>ROUND(I159*H159,2)</f>
        <v>0</v>
      </c>
      <c r="K159" s="139"/>
      <c r="L159" s="30"/>
      <c r="M159" s="140" t="s">
        <v>1</v>
      </c>
      <c r="N159" s="141" t="s">
        <v>36</v>
      </c>
      <c r="P159" s="142">
        <f>O159*H159</f>
        <v>0</v>
      </c>
      <c r="Q159" s="142">
        <v>0</v>
      </c>
      <c r="R159" s="142">
        <f>Q159*H159</f>
        <v>0</v>
      </c>
      <c r="S159" s="142">
        <v>0</v>
      </c>
      <c r="T159" s="143">
        <f>S159*H159</f>
        <v>0</v>
      </c>
      <c r="AR159" s="144" t="s">
        <v>119</v>
      </c>
      <c r="AT159" s="144" t="s">
        <v>115</v>
      </c>
      <c r="AU159" s="144" t="s">
        <v>81</v>
      </c>
      <c r="AY159" s="15" t="s">
        <v>114</v>
      </c>
      <c r="BE159" s="145">
        <f>IF(N159="základní",J159,0)</f>
        <v>0</v>
      </c>
      <c r="BF159" s="145">
        <f>IF(N159="snížená",J159,0)</f>
        <v>0</v>
      </c>
      <c r="BG159" s="145">
        <f>IF(N159="zákl. přenesená",J159,0)</f>
        <v>0</v>
      </c>
      <c r="BH159" s="145">
        <f>IF(N159="sníž. přenesená",J159,0)</f>
        <v>0</v>
      </c>
      <c r="BI159" s="145">
        <f>IF(N159="nulová",J159,0)</f>
        <v>0</v>
      </c>
      <c r="BJ159" s="15" t="s">
        <v>79</v>
      </c>
      <c r="BK159" s="145">
        <f>ROUND(I159*H159,2)</f>
        <v>0</v>
      </c>
      <c r="BL159" s="15" t="s">
        <v>119</v>
      </c>
      <c r="BM159" s="144" t="s">
        <v>225</v>
      </c>
    </row>
    <row r="160" spans="2:65" s="12" customFormat="1" ht="11.25">
      <c r="B160" s="161"/>
      <c r="D160" s="146" t="s">
        <v>160</v>
      </c>
      <c r="E160" s="167" t="s">
        <v>1</v>
      </c>
      <c r="F160" s="162" t="s">
        <v>226</v>
      </c>
      <c r="H160" s="163">
        <v>123.55</v>
      </c>
      <c r="I160" s="164"/>
      <c r="L160" s="161"/>
      <c r="M160" s="165"/>
      <c r="T160" s="166"/>
      <c r="AT160" s="167" t="s">
        <v>160</v>
      </c>
      <c r="AU160" s="167" t="s">
        <v>81</v>
      </c>
      <c r="AV160" s="12" t="s">
        <v>81</v>
      </c>
      <c r="AW160" s="12" t="s">
        <v>28</v>
      </c>
      <c r="AX160" s="12" t="s">
        <v>71</v>
      </c>
      <c r="AY160" s="167" t="s">
        <v>114</v>
      </c>
    </row>
    <row r="161" spans="2:65" s="12" customFormat="1" ht="11.25">
      <c r="B161" s="161"/>
      <c r="D161" s="146" t="s">
        <v>160</v>
      </c>
      <c r="E161" s="167" t="s">
        <v>1</v>
      </c>
      <c r="F161" s="162" t="s">
        <v>227</v>
      </c>
      <c r="H161" s="163">
        <v>110</v>
      </c>
      <c r="I161" s="164"/>
      <c r="L161" s="161"/>
      <c r="M161" s="165"/>
      <c r="T161" s="166"/>
      <c r="AT161" s="167" t="s">
        <v>160</v>
      </c>
      <c r="AU161" s="167" t="s">
        <v>81</v>
      </c>
      <c r="AV161" s="12" t="s">
        <v>81</v>
      </c>
      <c r="AW161" s="12" t="s">
        <v>28</v>
      </c>
      <c r="AX161" s="12" t="s">
        <v>71</v>
      </c>
      <c r="AY161" s="167" t="s">
        <v>114</v>
      </c>
    </row>
    <row r="162" spans="2:65" s="13" customFormat="1" ht="11.25">
      <c r="B162" s="168"/>
      <c r="D162" s="146" t="s">
        <v>160</v>
      </c>
      <c r="E162" s="169" t="s">
        <v>1</v>
      </c>
      <c r="F162" s="170" t="s">
        <v>228</v>
      </c>
      <c r="H162" s="171">
        <v>233.55</v>
      </c>
      <c r="I162" s="172"/>
      <c r="L162" s="168"/>
      <c r="M162" s="173"/>
      <c r="T162" s="174"/>
      <c r="AT162" s="169" t="s">
        <v>160</v>
      </c>
      <c r="AU162" s="169" t="s">
        <v>81</v>
      </c>
      <c r="AV162" s="13" t="s">
        <v>119</v>
      </c>
      <c r="AW162" s="13" t="s">
        <v>28</v>
      </c>
      <c r="AX162" s="13" t="s">
        <v>79</v>
      </c>
      <c r="AY162" s="169" t="s">
        <v>114</v>
      </c>
    </row>
    <row r="163" spans="2:65" s="1" customFormat="1" ht="24.2" customHeight="1">
      <c r="B163" s="131"/>
      <c r="C163" s="132" t="s">
        <v>229</v>
      </c>
      <c r="D163" s="132" t="s">
        <v>115</v>
      </c>
      <c r="E163" s="133" t="s">
        <v>230</v>
      </c>
      <c r="F163" s="134" t="s">
        <v>231</v>
      </c>
      <c r="G163" s="135" t="s">
        <v>214</v>
      </c>
      <c r="H163" s="136">
        <v>5401.95</v>
      </c>
      <c r="I163" s="137"/>
      <c r="J163" s="138">
        <f>ROUND(I163*H163,2)</f>
        <v>0</v>
      </c>
      <c r="K163" s="139"/>
      <c r="L163" s="30"/>
      <c r="M163" s="140" t="s">
        <v>1</v>
      </c>
      <c r="N163" s="141" t="s">
        <v>36</v>
      </c>
      <c r="P163" s="142">
        <f>O163*H163</f>
        <v>0</v>
      </c>
      <c r="Q163" s="142">
        <v>0</v>
      </c>
      <c r="R163" s="142">
        <f>Q163*H163</f>
        <v>0</v>
      </c>
      <c r="S163" s="142">
        <v>0</v>
      </c>
      <c r="T163" s="143">
        <f>S163*H163</f>
        <v>0</v>
      </c>
      <c r="AR163" s="144" t="s">
        <v>119</v>
      </c>
      <c r="AT163" s="144" t="s">
        <v>115</v>
      </c>
      <c r="AU163" s="144" t="s">
        <v>81</v>
      </c>
      <c r="AY163" s="15" t="s">
        <v>114</v>
      </c>
      <c r="BE163" s="145">
        <f>IF(N163="základní",J163,0)</f>
        <v>0</v>
      </c>
      <c r="BF163" s="145">
        <f>IF(N163="snížená",J163,0)</f>
        <v>0</v>
      </c>
      <c r="BG163" s="145">
        <f>IF(N163="zákl. přenesená",J163,0)</f>
        <v>0</v>
      </c>
      <c r="BH163" s="145">
        <f>IF(N163="sníž. přenesená",J163,0)</f>
        <v>0</v>
      </c>
      <c r="BI163" s="145">
        <f>IF(N163="nulová",J163,0)</f>
        <v>0</v>
      </c>
      <c r="BJ163" s="15" t="s">
        <v>79</v>
      </c>
      <c r="BK163" s="145">
        <f>ROUND(I163*H163,2)</f>
        <v>0</v>
      </c>
      <c r="BL163" s="15" t="s">
        <v>119</v>
      </c>
      <c r="BM163" s="144" t="s">
        <v>232</v>
      </c>
    </row>
    <row r="164" spans="2:65" s="12" customFormat="1" ht="33.75">
      <c r="B164" s="161"/>
      <c r="D164" s="146" t="s">
        <v>160</v>
      </c>
      <c r="E164" s="167" t="s">
        <v>1</v>
      </c>
      <c r="F164" s="162" t="s">
        <v>233</v>
      </c>
      <c r="H164" s="163">
        <v>1111.95</v>
      </c>
      <c r="I164" s="164"/>
      <c r="L164" s="161"/>
      <c r="M164" s="165"/>
      <c r="T164" s="166"/>
      <c r="AT164" s="167" t="s">
        <v>160</v>
      </c>
      <c r="AU164" s="167" t="s">
        <v>81</v>
      </c>
      <c r="AV164" s="12" t="s">
        <v>81</v>
      </c>
      <c r="AW164" s="12" t="s">
        <v>28</v>
      </c>
      <c r="AX164" s="12" t="s">
        <v>71</v>
      </c>
      <c r="AY164" s="167" t="s">
        <v>114</v>
      </c>
    </row>
    <row r="165" spans="2:65" s="12" customFormat="1" ht="33.75">
      <c r="B165" s="161"/>
      <c r="D165" s="146" t="s">
        <v>160</v>
      </c>
      <c r="E165" s="167" t="s">
        <v>1</v>
      </c>
      <c r="F165" s="162" t="s">
        <v>234</v>
      </c>
      <c r="H165" s="163">
        <v>4290</v>
      </c>
      <c r="I165" s="164"/>
      <c r="L165" s="161"/>
      <c r="M165" s="165"/>
      <c r="T165" s="166"/>
      <c r="AT165" s="167" t="s">
        <v>160</v>
      </c>
      <c r="AU165" s="167" t="s">
        <v>81</v>
      </c>
      <c r="AV165" s="12" t="s">
        <v>81</v>
      </c>
      <c r="AW165" s="12" t="s">
        <v>28</v>
      </c>
      <c r="AX165" s="12" t="s">
        <v>71</v>
      </c>
      <c r="AY165" s="167" t="s">
        <v>114</v>
      </c>
    </row>
    <row r="166" spans="2:65" s="13" customFormat="1" ht="11.25">
      <c r="B166" s="168"/>
      <c r="D166" s="146" t="s">
        <v>160</v>
      </c>
      <c r="E166" s="169" t="s">
        <v>1</v>
      </c>
      <c r="F166" s="170" t="s">
        <v>228</v>
      </c>
      <c r="H166" s="171">
        <v>5401.95</v>
      </c>
      <c r="I166" s="172"/>
      <c r="L166" s="168"/>
      <c r="M166" s="173"/>
      <c r="T166" s="174"/>
      <c r="AT166" s="169" t="s">
        <v>160</v>
      </c>
      <c r="AU166" s="169" t="s">
        <v>81</v>
      </c>
      <c r="AV166" s="13" t="s">
        <v>119</v>
      </c>
      <c r="AW166" s="13" t="s">
        <v>28</v>
      </c>
      <c r="AX166" s="13" t="s">
        <v>79</v>
      </c>
      <c r="AY166" s="169" t="s">
        <v>114</v>
      </c>
    </row>
    <row r="167" spans="2:65" s="1" customFormat="1" ht="24.2" customHeight="1">
      <c r="B167" s="131"/>
      <c r="C167" s="132" t="s">
        <v>235</v>
      </c>
      <c r="D167" s="132" t="s">
        <v>115</v>
      </c>
      <c r="E167" s="133" t="s">
        <v>236</v>
      </c>
      <c r="F167" s="134" t="s">
        <v>237</v>
      </c>
      <c r="G167" s="135" t="s">
        <v>214</v>
      </c>
      <c r="H167" s="136">
        <v>220</v>
      </c>
      <c r="I167" s="137"/>
      <c r="J167" s="138">
        <f>ROUND(I167*H167,2)</f>
        <v>0</v>
      </c>
      <c r="K167" s="139"/>
      <c r="L167" s="30"/>
      <c r="M167" s="140" t="s">
        <v>1</v>
      </c>
      <c r="N167" s="141" t="s">
        <v>36</v>
      </c>
      <c r="P167" s="142">
        <f>O167*H167</f>
        <v>0</v>
      </c>
      <c r="Q167" s="142">
        <v>0</v>
      </c>
      <c r="R167" s="142">
        <f>Q167*H167</f>
        <v>0</v>
      </c>
      <c r="S167" s="142">
        <v>0</v>
      </c>
      <c r="T167" s="143">
        <f>S167*H167</f>
        <v>0</v>
      </c>
      <c r="AR167" s="144" t="s">
        <v>119</v>
      </c>
      <c r="AT167" s="144" t="s">
        <v>115</v>
      </c>
      <c r="AU167" s="144" t="s">
        <v>81</v>
      </c>
      <c r="AY167" s="15" t="s">
        <v>114</v>
      </c>
      <c r="BE167" s="145">
        <f>IF(N167="základní",J167,0)</f>
        <v>0</v>
      </c>
      <c r="BF167" s="145">
        <f>IF(N167="snížená",J167,0)</f>
        <v>0</v>
      </c>
      <c r="BG167" s="145">
        <f>IF(N167="zákl. přenesená",J167,0)</f>
        <v>0</v>
      </c>
      <c r="BH167" s="145">
        <f>IF(N167="sníž. přenesená",J167,0)</f>
        <v>0</v>
      </c>
      <c r="BI167" s="145">
        <f>IF(N167="nulová",J167,0)</f>
        <v>0</v>
      </c>
      <c r="BJ167" s="15" t="s">
        <v>79</v>
      </c>
      <c r="BK167" s="145">
        <f>ROUND(I167*H167,2)</f>
        <v>0</v>
      </c>
      <c r="BL167" s="15" t="s">
        <v>119</v>
      </c>
      <c r="BM167" s="144" t="s">
        <v>238</v>
      </c>
    </row>
    <row r="168" spans="2:65" s="1" customFormat="1" ht="37.9" customHeight="1">
      <c r="B168" s="131"/>
      <c r="C168" s="132" t="s">
        <v>239</v>
      </c>
      <c r="D168" s="132" t="s">
        <v>115</v>
      </c>
      <c r="E168" s="133" t="s">
        <v>240</v>
      </c>
      <c r="F168" s="134" t="s">
        <v>241</v>
      </c>
      <c r="G168" s="135" t="s">
        <v>214</v>
      </c>
      <c r="H168" s="136">
        <v>123.55</v>
      </c>
      <c r="I168" s="137"/>
      <c r="J168" s="138">
        <f>ROUND(I168*H168,2)</f>
        <v>0</v>
      </c>
      <c r="K168" s="139"/>
      <c r="L168" s="30"/>
      <c r="M168" s="140" t="s">
        <v>1</v>
      </c>
      <c r="N168" s="141" t="s">
        <v>36</v>
      </c>
      <c r="P168" s="142">
        <f>O168*H168</f>
        <v>0</v>
      </c>
      <c r="Q168" s="142">
        <v>0</v>
      </c>
      <c r="R168" s="142">
        <f>Q168*H168</f>
        <v>0</v>
      </c>
      <c r="S168" s="142">
        <v>0</v>
      </c>
      <c r="T168" s="143">
        <f>S168*H168</f>
        <v>0</v>
      </c>
      <c r="AR168" s="144" t="s">
        <v>119</v>
      </c>
      <c r="AT168" s="144" t="s">
        <v>115</v>
      </c>
      <c r="AU168" s="144" t="s">
        <v>81</v>
      </c>
      <c r="AY168" s="15" t="s">
        <v>114</v>
      </c>
      <c r="BE168" s="145">
        <f>IF(N168="základní",J168,0)</f>
        <v>0</v>
      </c>
      <c r="BF168" s="145">
        <f>IF(N168="snížená",J168,0)</f>
        <v>0</v>
      </c>
      <c r="BG168" s="145">
        <f>IF(N168="zákl. přenesená",J168,0)</f>
        <v>0</v>
      </c>
      <c r="BH168" s="145">
        <f>IF(N168="sníž. přenesená",J168,0)</f>
        <v>0</v>
      </c>
      <c r="BI168" s="145">
        <f>IF(N168="nulová",J168,0)</f>
        <v>0</v>
      </c>
      <c r="BJ168" s="15" t="s">
        <v>79</v>
      </c>
      <c r="BK168" s="145">
        <f>ROUND(I168*H168,2)</f>
        <v>0</v>
      </c>
      <c r="BL168" s="15" t="s">
        <v>119</v>
      </c>
      <c r="BM168" s="144" t="s">
        <v>242</v>
      </c>
    </row>
    <row r="169" spans="2:65" s="1" customFormat="1" ht="37.9" customHeight="1">
      <c r="B169" s="131"/>
      <c r="C169" s="132" t="s">
        <v>243</v>
      </c>
      <c r="D169" s="132" t="s">
        <v>115</v>
      </c>
      <c r="E169" s="133" t="s">
        <v>244</v>
      </c>
      <c r="F169" s="134" t="s">
        <v>245</v>
      </c>
      <c r="G169" s="135" t="s">
        <v>214</v>
      </c>
      <c r="H169" s="136">
        <v>220</v>
      </c>
      <c r="I169" s="137"/>
      <c r="J169" s="138">
        <f>ROUND(I169*H169,2)</f>
        <v>0</v>
      </c>
      <c r="K169" s="139"/>
      <c r="L169" s="30"/>
      <c r="M169" s="140" t="s">
        <v>1</v>
      </c>
      <c r="N169" s="141" t="s">
        <v>36</v>
      </c>
      <c r="P169" s="142">
        <f>O169*H169</f>
        <v>0</v>
      </c>
      <c r="Q169" s="142">
        <v>0</v>
      </c>
      <c r="R169" s="142">
        <f>Q169*H169</f>
        <v>0</v>
      </c>
      <c r="S169" s="142">
        <v>0</v>
      </c>
      <c r="T169" s="143">
        <f>S169*H169</f>
        <v>0</v>
      </c>
      <c r="AR169" s="144" t="s">
        <v>119</v>
      </c>
      <c r="AT169" s="144" t="s">
        <v>115</v>
      </c>
      <c r="AU169" s="144" t="s">
        <v>81</v>
      </c>
      <c r="AY169" s="15" t="s">
        <v>114</v>
      </c>
      <c r="BE169" s="145">
        <f>IF(N169="základní",J169,0)</f>
        <v>0</v>
      </c>
      <c r="BF169" s="145">
        <f>IF(N169="snížená",J169,0)</f>
        <v>0</v>
      </c>
      <c r="BG169" s="145">
        <f>IF(N169="zákl. přenesená",J169,0)</f>
        <v>0</v>
      </c>
      <c r="BH169" s="145">
        <f>IF(N169="sníž. přenesená",J169,0)</f>
        <v>0</v>
      </c>
      <c r="BI169" s="145">
        <f>IF(N169="nulová",J169,0)</f>
        <v>0</v>
      </c>
      <c r="BJ169" s="15" t="s">
        <v>79</v>
      </c>
      <c r="BK169" s="145">
        <f>ROUND(I169*H169,2)</f>
        <v>0</v>
      </c>
      <c r="BL169" s="15" t="s">
        <v>119</v>
      </c>
      <c r="BM169" s="144" t="s">
        <v>246</v>
      </c>
    </row>
    <row r="170" spans="2:65" s="1" customFormat="1" ht="44.25" customHeight="1">
      <c r="B170" s="131"/>
      <c r="C170" s="132" t="s">
        <v>247</v>
      </c>
      <c r="D170" s="132" t="s">
        <v>115</v>
      </c>
      <c r="E170" s="133" t="s">
        <v>248</v>
      </c>
      <c r="F170" s="134" t="s">
        <v>249</v>
      </c>
      <c r="G170" s="135" t="s">
        <v>214</v>
      </c>
      <c r="H170" s="136">
        <v>110</v>
      </c>
      <c r="I170" s="137"/>
      <c r="J170" s="138">
        <f>ROUND(I170*H170,2)</f>
        <v>0</v>
      </c>
      <c r="K170" s="139"/>
      <c r="L170" s="30"/>
      <c r="M170" s="175" t="s">
        <v>1</v>
      </c>
      <c r="N170" s="176" t="s">
        <v>36</v>
      </c>
      <c r="O170" s="177"/>
      <c r="P170" s="178">
        <f>O170*H170</f>
        <v>0</v>
      </c>
      <c r="Q170" s="178">
        <v>0</v>
      </c>
      <c r="R170" s="178">
        <f>Q170*H170</f>
        <v>0</v>
      </c>
      <c r="S170" s="178">
        <v>0</v>
      </c>
      <c r="T170" s="179">
        <f>S170*H170</f>
        <v>0</v>
      </c>
      <c r="AR170" s="144" t="s">
        <v>119</v>
      </c>
      <c r="AT170" s="144" t="s">
        <v>115</v>
      </c>
      <c r="AU170" s="144" t="s">
        <v>81</v>
      </c>
      <c r="AY170" s="15" t="s">
        <v>114</v>
      </c>
      <c r="BE170" s="145">
        <f>IF(N170="základní",J170,0)</f>
        <v>0</v>
      </c>
      <c r="BF170" s="145">
        <f>IF(N170="snížená",J170,0)</f>
        <v>0</v>
      </c>
      <c r="BG170" s="145">
        <f>IF(N170="zákl. přenesená",J170,0)</f>
        <v>0</v>
      </c>
      <c r="BH170" s="145">
        <f>IF(N170="sníž. přenesená",J170,0)</f>
        <v>0</v>
      </c>
      <c r="BI170" s="145">
        <f>IF(N170="nulová",J170,0)</f>
        <v>0</v>
      </c>
      <c r="BJ170" s="15" t="s">
        <v>79</v>
      </c>
      <c r="BK170" s="145">
        <f>ROUND(I170*H170,2)</f>
        <v>0</v>
      </c>
      <c r="BL170" s="15" t="s">
        <v>119</v>
      </c>
      <c r="BM170" s="144" t="s">
        <v>250</v>
      </c>
    </row>
    <row r="171" spans="2:65" s="1" customFormat="1" ht="6.95" customHeight="1">
      <c r="B171" s="42"/>
      <c r="C171" s="43"/>
      <c r="D171" s="43"/>
      <c r="E171" s="43"/>
      <c r="F171" s="43"/>
      <c r="G171" s="43"/>
      <c r="H171" s="43"/>
      <c r="I171" s="43"/>
      <c r="J171" s="43"/>
      <c r="K171" s="43"/>
      <c r="L171" s="30"/>
    </row>
  </sheetData>
  <autoFilter ref="C118:K170" xr:uid="{00000000-0009-0000-0000-000001000000}"/>
  <mergeCells count="9">
    <mergeCell ref="E87:H87"/>
    <mergeCell ref="E109:H109"/>
    <mergeCell ref="E111:H111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439"/>
  <sheetViews>
    <sheetView showGridLines="0" topLeftCell="A50" workbookViewId="0">
      <selection activeCell="E18" sqref="E18:H18"/>
    </sheetView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20" t="s">
        <v>5</v>
      </c>
      <c r="M2" s="186"/>
      <c r="N2" s="186"/>
      <c r="O2" s="186"/>
      <c r="P2" s="186"/>
      <c r="Q2" s="186"/>
      <c r="R2" s="186"/>
      <c r="S2" s="186"/>
      <c r="T2" s="186"/>
      <c r="U2" s="186"/>
      <c r="V2" s="186"/>
      <c r="AT2" s="15" t="s">
        <v>84</v>
      </c>
    </row>
    <row r="3" spans="2:46" ht="6.95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81</v>
      </c>
    </row>
    <row r="4" spans="2:46" ht="24.95" customHeight="1">
      <c r="B4" s="18"/>
      <c r="D4" s="19" t="s">
        <v>88</v>
      </c>
      <c r="L4" s="18"/>
      <c r="M4" s="86" t="s">
        <v>10</v>
      </c>
      <c r="AT4" s="15" t="s">
        <v>3</v>
      </c>
    </row>
    <row r="5" spans="2:46" ht="6.95" customHeight="1">
      <c r="B5" s="18"/>
      <c r="L5" s="18"/>
    </row>
    <row r="6" spans="2:46" ht="12" customHeight="1">
      <c r="B6" s="18"/>
      <c r="D6" s="25" t="s">
        <v>16</v>
      </c>
      <c r="L6" s="18"/>
    </row>
    <row r="7" spans="2:46" ht="16.5" customHeight="1">
      <c r="B7" s="18"/>
      <c r="E7" s="221" t="str">
        <f>'Rekapitulace stavby'!K6</f>
        <v>Rudolfov - Tulipánová ulice, rekonstrukce vodohospodářských sítí</v>
      </c>
      <c r="F7" s="222"/>
      <c r="G7" s="222"/>
      <c r="H7" s="222"/>
      <c r="L7" s="18"/>
    </row>
    <row r="8" spans="2:46" s="1" customFormat="1" ht="12" customHeight="1">
      <c r="B8" s="30"/>
      <c r="D8" s="25" t="s">
        <v>89</v>
      </c>
      <c r="L8" s="30"/>
    </row>
    <row r="9" spans="2:46" s="1" customFormat="1" ht="16.5" customHeight="1">
      <c r="B9" s="30"/>
      <c r="E9" s="201" t="s">
        <v>251</v>
      </c>
      <c r="F9" s="223"/>
      <c r="G9" s="223"/>
      <c r="H9" s="223"/>
      <c r="L9" s="30"/>
    </row>
    <row r="10" spans="2:46" s="1" customFormat="1" ht="11.25">
      <c r="B10" s="30"/>
      <c r="L10" s="30"/>
    </row>
    <row r="11" spans="2:46" s="1" customFormat="1" ht="12" customHeight="1">
      <c r="B11" s="30"/>
      <c r="D11" s="25" t="s">
        <v>18</v>
      </c>
      <c r="F11" s="23" t="s">
        <v>1</v>
      </c>
      <c r="I11" s="25" t="s">
        <v>19</v>
      </c>
      <c r="J11" s="23" t="s">
        <v>1</v>
      </c>
      <c r="L11" s="30"/>
    </row>
    <row r="12" spans="2:46" s="1" customFormat="1" ht="12" customHeight="1">
      <c r="B12" s="30"/>
      <c r="D12" s="25" t="s">
        <v>20</v>
      </c>
      <c r="F12" s="23" t="s">
        <v>21</v>
      </c>
      <c r="I12" s="25" t="s">
        <v>22</v>
      </c>
      <c r="J12" s="50"/>
      <c r="L12" s="30"/>
    </row>
    <row r="13" spans="2:46" s="1" customFormat="1" ht="10.9" customHeight="1">
      <c r="B13" s="30"/>
      <c r="L13" s="30"/>
    </row>
    <row r="14" spans="2:46" s="1" customFormat="1" ht="12" customHeight="1">
      <c r="B14" s="30"/>
      <c r="D14" s="25" t="s">
        <v>23</v>
      </c>
      <c r="I14" s="25" t="s">
        <v>24</v>
      </c>
      <c r="J14" s="23" t="str">
        <f>IF('Rekapitulace stavby'!AN10="","",'Rekapitulace stavby'!AN10)</f>
        <v/>
      </c>
      <c r="L14" s="30"/>
    </row>
    <row r="15" spans="2:46" s="1" customFormat="1" ht="18" customHeight="1">
      <c r="B15" s="30"/>
      <c r="E15" s="23" t="str">
        <f>IF('Rekapitulace stavby'!E11="","",'Rekapitulace stavby'!E11)</f>
        <v xml:space="preserve"> </v>
      </c>
      <c r="I15" s="25" t="s">
        <v>25</v>
      </c>
      <c r="J15" s="23" t="str">
        <f>IF('Rekapitulace stavby'!AN11="","",'Rekapitulace stavby'!AN11)</f>
        <v/>
      </c>
      <c r="L15" s="30"/>
    </row>
    <row r="16" spans="2:46" s="1" customFormat="1" ht="6.95" customHeight="1">
      <c r="B16" s="30"/>
      <c r="L16" s="30"/>
    </row>
    <row r="17" spans="2:12" s="1" customFormat="1" ht="12" customHeight="1">
      <c r="B17" s="30"/>
      <c r="D17" s="25" t="s">
        <v>26</v>
      </c>
      <c r="I17" s="25" t="s">
        <v>24</v>
      </c>
      <c r="J17" s="26"/>
      <c r="L17" s="30"/>
    </row>
    <row r="18" spans="2:12" s="1" customFormat="1" ht="18" customHeight="1">
      <c r="B18" s="30"/>
      <c r="E18" s="224"/>
      <c r="F18" s="185"/>
      <c r="G18" s="185"/>
      <c r="H18" s="185"/>
      <c r="I18" s="25" t="s">
        <v>25</v>
      </c>
      <c r="J18" s="26"/>
      <c r="L18" s="30"/>
    </row>
    <row r="19" spans="2:12" s="1" customFormat="1" ht="6.95" customHeight="1">
      <c r="B19" s="30"/>
      <c r="L19" s="30"/>
    </row>
    <row r="20" spans="2:12" s="1" customFormat="1" ht="12" customHeight="1">
      <c r="B20" s="30"/>
      <c r="D20" s="25" t="s">
        <v>27</v>
      </c>
      <c r="I20" s="25" t="s">
        <v>24</v>
      </c>
      <c r="J20" s="23" t="str">
        <f>IF('Rekapitulace stavby'!AN16="","",'Rekapitulace stavby'!AN16)</f>
        <v/>
      </c>
      <c r="L20" s="30"/>
    </row>
    <row r="21" spans="2:12" s="1" customFormat="1" ht="18" customHeight="1">
      <c r="B21" s="30"/>
      <c r="E21" s="23" t="str">
        <f>IF('Rekapitulace stavby'!E17="","",'Rekapitulace stavby'!E17)</f>
        <v xml:space="preserve"> </v>
      </c>
      <c r="I21" s="25" t="s">
        <v>25</v>
      </c>
      <c r="J21" s="23" t="str">
        <f>IF('Rekapitulace stavby'!AN17="","",'Rekapitulace stavby'!AN17)</f>
        <v/>
      </c>
      <c r="L21" s="30"/>
    </row>
    <row r="22" spans="2:12" s="1" customFormat="1" ht="6.95" customHeight="1">
      <c r="B22" s="30"/>
      <c r="L22" s="30"/>
    </row>
    <row r="23" spans="2:12" s="1" customFormat="1" ht="12" customHeight="1">
      <c r="B23" s="30"/>
      <c r="D23" s="25" t="s">
        <v>29</v>
      </c>
      <c r="I23" s="25" t="s">
        <v>24</v>
      </c>
      <c r="J23" s="23" t="str">
        <f>IF('Rekapitulace stavby'!AN19="","",'Rekapitulace stavby'!AN19)</f>
        <v/>
      </c>
      <c r="L23" s="30"/>
    </row>
    <row r="24" spans="2:12" s="1" customFormat="1" ht="18" customHeight="1">
      <c r="B24" s="30"/>
      <c r="E24" s="23" t="str">
        <f>IF('Rekapitulace stavby'!E20="","",'Rekapitulace stavby'!E20)</f>
        <v xml:space="preserve"> </v>
      </c>
      <c r="I24" s="25" t="s">
        <v>25</v>
      </c>
      <c r="J24" s="23" t="str">
        <f>IF('Rekapitulace stavby'!AN20="","",'Rekapitulace stavby'!AN20)</f>
        <v/>
      </c>
      <c r="L24" s="30"/>
    </row>
    <row r="25" spans="2:12" s="1" customFormat="1" ht="6.95" customHeight="1">
      <c r="B25" s="30"/>
      <c r="L25" s="30"/>
    </row>
    <row r="26" spans="2:12" s="1" customFormat="1" ht="12" customHeight="1">
      <c r="B26" s="30"/>
      <c r="D26" s="25" t="s">
        <v>30</v>
      </c>
      <c r="L26" s="30"/>
    </row>
    <row r="27" spans="2:12" s="7" customFormat="1" ht="16.5" customHeight="1">
      <c r="B27" s="87"/>
      <c r="E27" s="190" t="s">
        <v>1</v>
      </c>
      <c r="F27" s="190"/>
      <c r="G27" s="190"/>
      <c r="H27" s="190"/>
      <c r="L27" s="87"/>
    </row>
    <row r="28" spans="2:12" s="1" customFormat="1" ht="6.95" customHeight="1">
      <c r="B28" s="30"/>
      <c r="L28" s="30"/>
    </row>
    <row r="29" spans="2:12" s="1" customFormat="1" ht="6.95" customHeight="1">
      <c r="B29" s="30"/>
      <c r="D29" s="51"/>
      <c r="E29" s="51"/>
      <c r="F29" s="51"/>
      <c r="G29" s="51"/>
      <c r="H29" s="51"/>
      <c r="I29" s="51"/>
      <c r="J29" s="51"/>
      <c r="K29" s="51"/>
      <c r="L29" s="30"/>
    </row>
    <row r="30" spans="2:12" s="1" customFormat="1" ht="25.35" customHeight="1">
      <c r="B30" s="30"/>
      <c r="D30" s="88" t="s">
        <v>31</v>
      </c>
      <c r="J30" s="64">
        <f>ROUND(J123, 2)</f>
        <v>0</v>
      </c>
      <c r="L30" s="30"/>
    </row>
    <row r="31" spans="2:12" s="1" customFormat="1" ht="6.95" customHeight="1">
      <c r="B31" s="30"/>
      <c r="D31" s="51"/>
      <c r="E31" s="51"/>
      <c r="F31" s="51"/>
      <c r="G31" s="51"/>
      <c r="H31" s="51"/>
      <c r="I31" s="51"/>
      <c r="J31" s="51"/>
      <c r="K31" s="51"/>
      <c r="L31" s="30"/>
    </row>
    <row r="32" spans="2:12" s="1" customFormat="1" ht="14.45" customHeight="1">
      <c r="B32" s="30"/>
      <c r="F32" s="33" t="s">
        <v>33</v>
      </c>
      <c r="I32" s="33" t="s">
        <v>32</v>
      </c>
      <c r="J32" s="33" t="s">
        <v>34</v>
      </c>
      <c r="L32" s="30"/>
    </row>
    <row r="33" spans="2:12" s="1" customFormat="1" ht="14.45" customHeight="1">
      <c r="B33" s="30"/>
      <c r="D33" s="53" t="s">
        <v>35</v>
      </c>
      <c r="E33" s="25" t="s">
        <v>36</v>
      </c>
      <c r="F33" s="89">
        <f>ROUND((SUM(BE123:BE438)),  2)</f>
        <v>0</v>
      </c>
      <c r="I33" s="90">
        <v>0.21</v>
      </c>
      <c r="J33" s="89">
        <f>ROUND(((SUM(BE123:BE438))*I33),  2)</f>
        <v>0</v>
      </c>
      <c r="L33" s="30"/>
    </row>
    <row r="34" spans="2:12" s="1" customFormat="1" ht="14.45" customHeight="1">
      <c r="B34" s="30"/>
      <c r="E34" s="25" t="s">
        <v>37</v>
      </c>
      <c r="F34" s="89">
        <f>ROUND((SUM(BF123:BF438)),  2)</f>
        <v>0</v>
      </c>
      <c r="I34" s="90">
        <v>0.12</v>
      </c>
      <c r="J34" s="89">
        <f>ROUND(((SUM(BF123:BF438))*I34),  2)</f>
        <v>0</v>
      </c>
      <c r="L34" s="30"/>
    </row>
    <row r="35" spans="2:12" s="1" customFormat="1" ht="14.45" hidden="1" customHeight="1">
      <c r="B35" s="30"/>
      <c r="E35" s="25" t="s">
        <v>38</v>
      </c>
      <c r="F35" s="89">
        <f>ROUND((SUM(BG123:BG438)),  2)</f>
        <v>0</v>
      </c>
      <c r="I35" s="90">
        <v>0.21</v>
      </c>
      <c r="J35" s="89">
        <f>0</f>
        <v>0</v>
      </c>
      <c r="L35" s="30"/>
    </row>
    <row r="36" spans="2:12" s="1" customFormat="1" ht="14.45" hidden="1" customHeight="1">
      <c r="B36" s="30"/>
      <c r="E36" s="25" t="s">
        <v>39</v>
      </c>
      <c r="F36" s="89">
        <f>ROUND((SUM(BH123:BH438)),  2)</f>
        <v>0</v>
      </c>
      <c r="I36" s="90">
        <v>0.12</v>
      </c>
      <c r="J36" s="89">
        <f>0</f>
        <v>0</v>
      </c>
      <c r="L36" s="30"/>
    </row>
    <row r="37" spans="2:12" s="1" customFormat="1" ht="14.45" hidden="1" customHeight="1">
      <c r="B37" s="30"/>
      <c r="E37" s="25" t="s">
        <v>40</v>
      </c>
      <c r="F37" s="89">
        <f>ROUND((SUM(BI123:BI438)),  2)</f>
        <v>0</v>
      </c>
      <c r="I37" s="90">
        <v>0</v>
      </c>
      <c r="J37" s="89">
        <f>0</f>
        <v>0</v>
      </c>
      <c r="L37" s="30"/>
    </row>
    <row r="38" spans="2:12" s="1" customFormat="1" ht="6.95" customHeight="1">
      <c r="B38" s="30"/>
      <c r="L38" s="30"/>
    </row>
    <row r="39" spans="2:12" s="1" customFormat="1" ht="25.35" customHeight="1">
      <c r="B39" s="30"/>
      <c r="C39" s="91"/>
      <c r="D39" s="92" t="s">
        <v>41</v>
      </c>
      <c r="E39" s="55"/>
      <c r="F39" s="55"/>
      <c r="G39" s="93" t="s">
        <v>42</v>
      </c>
      <c r="H39" s="94" t="s">
        <v>43</v>
      </c>
      <c r="I39" s="55"/>
      <c r="J39" s="95">
        <f>SUM(J30:J37)</f>
        <v>0</v>
      </c>
      <c r="K39" s="96"/>
      <c r="L39" s="30"/>
    </row>
    <row r="40" spans="2:12" s="1" customFormat="1" ht="14.45" customHeight="1">
      <c r="B40" s="30"/>
      <c r="L40" s="30"/>
    </row>
    <row r="41" spans="2:12" ht="14.45" customHeight="1">
      <c r="B41" s="18"/>
      <c r="L41" s="18"/>
    </row>
    <row r="42" spans="2:12" ht="14.45" customHeight="1">
      <c r="B42" s="18"/>
      <c r="L42" s="18"/>
    </row>
    <row r="43" spans="2:12" ht="14.45" customHeight="1">
      <c r="B43" s="18"/>
      <c r="L43" s="18"/>
    </row>
    <row r="44" spans="2:12" ht="14.45" customHeight="1">
      <c r="B44" s="18"/>
      <c r="L44" s="18"/>
    </row>
    <row r="45" spans="2:12" ht="14.45" customHeight="1">
      <c r="B45" s="18"/>
      <c r="L45" s="18"/>
    </row>
    <row r="46" spans="2:12" ht="14.45" customHeight="1">
      <c r="B46" s="18"/>
      <c r="L46" s="18"/>
    </row>
    <row r="47" spans="2:12" ht="14.45" customHeight="1">
      <c r="B47" s="18"/>
      <c r="L47" s="18"/>
    </row>
    <row r="48" spans="2:12" ht="14.45" customHeight="1">
      <c r="B48" s="18"/>
      <c r="L48" s="18"/>
    </row>
    <row r="49" spans="2:12" ht="14.45" customHeight="1">
      <c r="B49" s="18"/>
      <c r="L49" s="18"/>
    </row>
    <row r="50" spans="2:12" s="1" customFormat="1" ht="14.45" customHeight="1">
      <c r="B50" s="30"/>
      <c r="D50" s="39" t="s">
        <v>44</v>
      </c>
      <c r="E50" s="40"/>
      <c r="F50" s="40"/>
      <c r="G50" s="39" t="s">
        <v>45</v>
      </c>
      <c r="H50" s="40"/>
      <c r="I50" s="40"/>
      <c r="J50" s="40"/>
      <c r="K50" s="40"/>
      <c r="L50" s="30"/>
    </row>
    <row r="51" spans="2:12" ht="11.25">
      <c r="B51" s="18"/>
      <c r="L51" s="18"/>
    </row>
    <row r="52" spans="2:12" ht="11.25">
      <c r="B52" s="18"/>
      <c r="L52" s="18"/>
    </row>
    <row r="53" spans="2:12" ht="11.25">
      <c r="B53" s="18"/>
      <c r="L53" s="18"/>
    </row>
    <row r="54" spans="2:12" ht="11.25">
      <c r="B54" s="18"/>
      <c r="L54" s="18"/>
    </row>
    <row r="55" spans="2:12" ht="11.25">
      <c r="B55" s="18"/>
      <c r="L55" s="18"/>
    </row>
    <row r="56" spans="2:12" ht="11.25">
      <c r="B56" s="18"/>
      <c r="L56" s="18"/>
    </row>
    <row r="57" spans="2:12" ht="11.25">
      <c r="B57" s="18"/>
      <c r="L57" s="18"/>
    </row>
    <row r="58" spans="2:12" ht="11.25">
      <c r="B58" s="18"/>
      <c r="L58" s="18"/>
    </row>
    <row r="59" spans="2:12" ht="11.25">
      <c r="B59" s="18"/>
      <c r="L59" s="18"/>
    </row>
    <row r="60" spans="2:12" ht="11.25">
      <c r="B60" s="18"/>
      <c r="L60" s="18"/>
    </row>
    <row r="61" spans="2:12" s="1" customFormat="1" ht="12.75">
      <c r="B61" s="30"/>
      <c r="D61" s="41" t="s">
        <v>46</v>
      </c>
      <c r="E61" s="32"/>
      <c r="F61" s="97" t="s">
        <v>47</v>
      </c>
      <c r="G61" s="41" t="s">
        <v>46</v>
      </c>
      <c r="H61" s="32"/>
      <c r="I61" s="32"/>
      <c r="J61" s="98" t="s">
        <v>47</v>
      </c>
      <c r="K61" s="32"/>
      <c r="L61" s="30"/>
    </row>
    <row r="62" spans="2:12" ht="11.25">
      <c r="B62" s="18"/>
      <c r="L62" s="18"/>
    </row>
    <row r="63" spans="2:12" ht="11.25">
      <c r="B63" s="18"/>
      <c r="L63" s="18"/>
    </row>
    <row r="64" spans="2:12" ht="11.25">
      <c r="B64" s="18"/>
      <c r="L64" s="18"/>
    </row>
    <row r="65" spans="2:12" s="1" customFormat="1" ht="12.75">
      <c r="B65" s="30"/>
      <c r="D65" s="39" t="s">
        <v>48</v>
      </c>
      <c r="E65" s="40"/>
      <c r="F65" s="40"/>
      <c r="G65" s="39" t="s">
        <v>49</v>
      </c>
      <c r="H65" s="40"/>
      <c r="I65" s="40"/>
      <c r="J65" s="40"/>
      <c r="K65" s="40"/>
      <c r="L65" s="30"/>
    </row>
    <row r="66" spans="2:12" ht="11.25">
      <c r="B66" s="18"/>
      <c r="L66" s="18"/>
    </row>
    <row r="67" spans="2:12" ht="11.25">
      <c r="B67" s="18"/>
      <c r="L67" s="18"/>
    </row>
    <row r="68" spans="2:12" ht="11.25">
      <c r="B68" s="18"/>
      <c r="L68" s="18"/>
    </row>
    <row r="69" spans="2:12" ht="11.25">
      <c r="B69" s="18"/>
      <c r="L69" s="18"/>
    </row>
    <row r="70" spans="2:12" ht="11.25">
      <c r="B70" s="18"/>
      <c r="L70" s="18"/>
    </row>
    <row r="71" spans="2:12" ht="11.25">
      <c r="B71" s="18"/>
      <c r="L71" s="18"/>
    </row>
    <row r="72" spans="2:12" ht="11.25">
      <c r="B72" s="18"/>
      <c r="L72" s="18"/>
    </row>
    <row r="73" spans="2:12" ht="11.25">
      <c r="B73" s="18"/>
      <c r="L73" s="18"/>
    </row>
    <row r="74" spans="2:12" ht="11.25">
      <c r="B74" s="18"/>
      <c r="L74" s="18"/>
    </row>
    <row r="75" spans="2:12" ht="11.25">
      <c r="B75" s="18"/>
      <c r="L75" s="18"/>
    </row>
    <row r="76" spans="2:12" s="1" customFormat="1" ht="12.75">
      <c r="B76" s="30"/>
      <c r="D76" s="41" t="s">
        <v>46</v>
      </c>
      <c r="E76" s="32"/>
      <c r="F76" s="97" t="s">
        <v>47</v>
      </c>
      <c r="G76" s="41" t="s">
        <v>46</v>
      </c>
      <c r="H76" s="32"/>
      <c r="I76" s="32"/>
      <c r="J76" s="98" t="s">
        <v>47</v>
      </c>
      <c r="K76" s="32"/>
      <c r="L76" s="30"/>
    </row>
    <row r="77" spans="2:12" s="1" customFormat="1" ht="14.45" customHeight="1">
      <c r="B77" s="42"/>
      <c r="C77" s="43"/>
      <c r="D77" s="43"/>
      <c r="E77" s="43"/>
      <c r="F77" s="43"/>
      <c r="G77" s="43"/>
      <c r="H77" s="43"/>
      <c r="I77" s="43"/>
      <c r="J77" s="43"/>
      <c r="K77" s="43"/>
      <c r="L77" s="30"/>
    </row>
    <row r="81" spans="2:47" s="1" customFormat="1" ht="6.95" customHeight="1">
      <c r="B81" s="44"/>
      <c r="C81" s="45"/>
      <c r="D81" s="45"/>
      <c r="E81" s="45"/>
      <c r="F81" s="45"/>
      <c r="G81" s="45"/>
      <c r="H81" s="45"/>
      <c r="I81" s="45"/>
      <c r="J81" s="45"/>
      <c r="K81" s="45"/>
      <c r="L81" s="30"/>
    </row>
    <row r="82" spans="2:47" s="1" customFormat="1" ht="24.95" customHeight="1">
      <c r="B82" s="30"/>
      <c r="C82" s="19" t="s">
        <v>91</v>
      </c>
      <c r="L82" s="30"/>
    </row>
    <row r="83" spans="2:47" s="1" customFormat="1" ht="6.95" customHeight="1">
      <c r="B83" s="30"/>
      <c r="L83" s="30"/>
    </row>
    <row r="84" spans="2:47" s="1" customFormat="1" ht="12" customHeight="1">
      <c r="B84" s="30"/>
      <c r="C84" s="25" t="s">
        <v>16</v>
      </c>
      <c r="L84" s="30"/>
    </row>
    <row r="85" spans="2:47" s="1" customFormat="1" ht="16.5" customHeight="1">
      <c r="B85" s="30"/>
      <c r="E85" s="221" t="str">
        <f>E7</f>
        <v>Rudolfov - Tulipánová ulice, rekonstrukce vodohospodářských sítí</v>
      </c>
      <c r="F85" s="222"/>
      <c r="G85" s="222"/>
      <c r="H85" s="222"/>
      <c r="L85" s="30"/>
    </row>
    <row r="86" spans="2:47" s="1" customFormat="1" ht="12" customHeight="1">
      <c r="B86" s="30"/>
      <c r="C86" s="25" t="s">
        <v>89</v>
      </c>
      <c r="L86" s="30"/>
    </row>
    <row r="87" spans="2:47" s="1" customFormat="1" ht="16.5" customHeight="1">
      <c r="B87" s="30"/>
      <c r="E87" s="201" t="str">
        <f>E9</f>
        <v>30b - Rekonstrukce vodohospodářských sítí</v>
      </c>
      <c r="F87" s="223"/>
      <c r="G87" s="223"/>
      <c r="H87" s="223"/>
      <c r="L87" s="30"/>
    </row>
    <row r="88" spans="2:47" s="1" customFormat="1" ht="6.95" customHeight="1">
      <c r="B88" s="30"/>
      <c r="L88" s="30"/>
    </row>
    <row r="89" spans="2:47" s="1" customFormat="1" ht="12" customHeight="1">
      <c r="B89" s="30"/>
      <c r="C89" s="25" t="s">
        <v>20</v>
      </c>
      <c r="F89" s="23" t="str">
        <f>F12</f>
        <v xml:space="preserve"> </v>
      </c>
      <c r="I89" s="25" t="s">
        <v>22</v>
      </c>
      <c r="J89" s="50" t="str">
        <f>IF(J12="","",J12)</f>
        <v/>
      </c>
      <c r="L89" s="30"/>
    </row>
    <row r="90" spans="2:47" s="1" customFormat="1" ht="6.95" customHeight="1">
      <c r="B90" s="30"/>
      <c r="L90" s="30"/>
    </row>
    <row r="91" spans="2:47" s="1" customFormat="1" ht="15.2" customHeight="1">
      <c r="B91" s="30"/>
      <c r="C91" s="25" t="s">
        <v>23</v>
      </c>
      <c r="F91" s="23" t="str">
        <f>E15</f>
        <v xml:space="preserve"> </v>
      </c>
      <c r="I91" s="25" t="s">
        <v>27</v>
      </c>
      <c r="J91" s="28" t="str">
        <f>E21</f>
        <v xml:space="preserve"> </v>
      </c>
      <c r="L91" s="30"/>
    </row>
    <row r="92" spans="2:47" s="1" customFormat="1" ht="15.2" customHeight="1">
      <c r="B92" s="30"/>
      <c r="C92" s="25" t="s">
        <v>26</v>
      </c>
      <c r="F92" s="23" t="str">
        <f>IF(E18="","",E18)</f>
        <v/>
      </c>
      <c r="I92" s="25" t="s">
        <v>29</v>
      </c>
      <c r="J92" s="28" t="str">
        <f>E24</f>
        <v xml:space="preserve"> </v>
      </c>
      <c r="L92" s="30"/>
    </row>
    <row r="93" spans="2:47" s="1" customFormat="1" ht="10.35" customHeight="1">
      <c r="B93" s="30"/>
      <c r="L93" s="30"/>
    </row>
    <row r="94" spans="2:47" s="1" customFormat="1" ht="29.25" customHeight="1">
      <c r="B94" s="30"/>
      <c r="C94" s="99" t="s">
        <v>92</v>
      </c>
      <c r="D94" s="91"/>
      <c r="E94" s="91"/>
      <c r="F94" s="91"/>
      <c r="G94" s="91"/>
      <c r="H94" s="91"/>
      <c r="I94" s="91"/>
      <c r="J94" s="100" t="s">
        <v>93</v>
      </c>
      <c r="K94" s="91"/>
      <c r="L94" s="30"/>
    </row>
    <row r="95" spans="2:47" s="1" customFormat="1" ht="10.35" customHeight="1">
      <c r="B95" s="30"/>
      <c r="L95" s="30"/>
    </row>
    <row r="96" spans="2:47" s="1" customFormat="1" ht="22.9" customHeight="1">
      <c r="B96" s="30"/>
      <c r="C96" s="101" t="s">
        <v>94</v>
      </c>
      <c r="J96" s="64">
        <f>J123</f>
        <v>0</v>
      </c>
      <c r="L96" s="30"/>
      <c r="AU96" s="15" t="s">
        <v>95</v>
      </c>
    </row>
    <row r="97" spans="2:12" s="8" customFormat="1" ht="24.95" customHeight="1">
      <c r="B97" s="102"/>
      <c r="D97" s="103" t="s">
        <v>96</v>
      </c>
      <c r="E97" s="104"/>
      <c r="F97" s="104"/>
      <c r="G97" s="104"/>
      <c r="H97" s="104"/>
      <c r="I97" s="104"/>
      <c r="J97" s="105">
        <f>J124</f>
        <v>0</v>
      </c>
      <c r="L97" s="102"/>
    </row>
    <row r="98" spans="2:12" s="9" customFormat="1" ht="19.899999999999999" customHeight="1">
      <c r="B98" s="106"/>
      <c r="D98" s="107" t="s">
        <v>252</v>
      </c>
      <c r="E98" s="108"/>
      <c r="F98" s="108"/>
      <c r="G98" s="108"/>
      <c r="H98" s="108"/>
      <c r="I98" s="108"/>
      <c r="J98" s="109">
        <f>J125</f>
        <v>0</v>
      </c>
      <c r="L98" s="106"/>
    </row>
    <row r="99" spans="2:12" s="9" customFormat="1" ht="19.899999999999999" customHeight="1">
      <c r="B99" s="106"/>
      <c r="D99" s="107" t="s">
        <v>253</v>
      </c>
      <c r="E99" s="108"/>
      <c r="F99" s="108"/>
      <c r="G99" s="108"/>
      <c r="H99" s="108"/>
      <c r="I99" s="108"/>
      <c r="J99" s="109">
        <f>J217</f>
        <v>0</v>
      </c>
      <c r="L99" s="106"/>
    </row>
    <row r="100" spans="2:12" s="9" customFormat="1" ht="19.899999999999999" customHeight="1">
      <c r="B100" s="106"/>
      <c r="D100" s="107" t="s">
        <v>254</v>
      </c>
      <c r="E100" s="108"/>
      <c r="F100" s="108"/>
      <c r="G100" s="108"/>
      <c r="H100" s="108"/>
      <c r="I100" s="108"/>
      <c r="J100" s="109">
        <f>J231</f>
        <v>0</v>
      </c>
      <c r="L100" s="106"/>
    </row>
    <row r="101" spans="2:12" s="9" customFormat="1" ht="19.899999999999999" customHeight="1">
      <c r="B101" s="106"/>
      <c r="D101" s="107" t="s">
        <v>255</v>
      </c>
      <c r="E101" s="108"/>
      <c r="F101" s="108"/>
      <c r="G101" s="108"/>
      <c r="H101" s="108"/>
      <c r="I101" s="108"/>
      <c r="J101" s="109">
        <f>J241</f>
        <v>0</v>
      </c>
      <c r="L101" s="106"/>
    </row>
    <row r="102" spans="2:12" s="9" customFormat="1" ht="19.899999999999999" customHeight="1">
      <c r="B102" s="106"/>
      <c r="D102" s="107" t="s">
        <v>98</v>
      </c>
      <c r="E102" s="108"/>
      <c r="F102" s="108"/>
      <c r="G102" s="108"/>
      <c r="H102" s="108"/>
      <c r="I102" s="108"/>
      <c r="J102" s="109">
        <f>J428</f>
        <v>0</v>
      </c>
      <c r="L102" s="106"/>
    </row>
    <row r="103" spans="2:12" s="9" customFormat="1" ht="19.899999999999999" customHeight="1">
      <c r="B103" s="106"/>
      <c r="D103" s="107" t="s">
        <v>256</v>
      </c>
      <c r="E103" s="108"/>
      <c r="F103" s="108"/>
      <c r="G103" s="108"/>
      <c r="H103" s="108"/>
      <c r="I103" s="108"/>
      <c r="J103" s="109">
        <f>J435</f>
        <v>0</v>
      </c>
      <c r="L103" s="106"/>
    </row>
    <row r="104" spans="2:12" s="1" customFormat="1" ht="21.75" customHeight="1">
      <c r="B104" s="30"/>
      <c r="L104" s="30"/>
    </row>
    <row r="105" spans="2:12" s="1" customFormat="1" ht="6.95" customHeight="1">
      <c r="B105" s="42"/>
      <c r="C105" s="43"/>
      <c r="D105" s="43"/>
      <c r="E105" s="43"/>
      <c r="F105" s="43"/>
      <c r="G105" s="43"/>
      <c r="H105" s="43"/>
      <c r="I105" s="43"/>
      <c r="J105" s="43"/>
      <c r="K105" s="43"/>
      <c r="L105" s="30"/>
    </row>
    <row r="109" spans="2:12" s="1" customFormat="1" ht="6.95" customHeight="1">
      <c r="B109" s="44"/>
      <c r="C109" s="45"/>
      <c r="D109" s="45"/>
      <c r="E109" s="45"/>
      <c r="F109" s="45"/>
      <c r="G109" s="45"/>
      <c r="H109" s="45"/>
      <c r="I109" s="45"/>
      <c r="J109" s="45"/>
      <c r="K109" s="45"/>
      <c r="L109" s="30"/>
    </row>
    <row r="110" spans="2:12" s="1" customFormat="1" ht="24.95" customHeight="1">
      <c r="B110" s="30"/>
      <c r="C110" s="19" t="s">
        <v>99</v>
      </c>
      <c r="L110" s="30"/>
    </row>
    <row r="111" spans="2:12" s="1" customFormat="1" ht="6.95" customHeight="1">
      <c r="B111" s="30"/>
      <c r="L111" s="30"/>
    </row>
    <row r="112" spans="2:12" s="1" customFormat="1" ht="12" customHeight="1">
      <c r="B112" s="30"/>
      <c r="C112" s="25" t="s">
        <v>16</v>
      </c>
      <c r="L112" s="30"/>
    </row>
    <row r="113" spans="2:65" s="1" customFormat="1" ht="16.5" customHeight="1">
      <c r="B113" s="30"/>
      <c r="E113" s="221" t="str">
        <f>E7</f>
        <v>Rudolfov - Tulipánová ulice, rekonstrukce vodohospodářských sítí</v>
      </c>
      <c r="F113" s="222"/>
      <c r="G113" s="222"/>
      <c r="H113" s="222"/>
      <c r="L113" s="30"/>
    </row>
    <row r="114" spans="2:65" s="1" customFormat="1" ht="12" customHeight="1">
      <c r="B114" s="30"/>
      <c r="C114" s="25" t="s">
        <v>89</v>
      </c>
      <c r="L114" s="30"/>
    </row>
    <row r="115" spans="2:65" s="1" customFormat="1" ht="16.5" customHeight="1">
      <c r="B115" s="30"/>
      <c r="E115" s="201" t="str">
        <f>E9</f>
        <v>30b - Rekonstrukce vodohospodářských sítí</v>
      </c>
      <c r="F115" s="223"/>
      <c r="G115" s="223"/>
      <c r="H115" s="223"/>
      <c r="L115" s="30"/>
    </row>
    <row r="116" spans="2:65" s="1" customFormat="1" ht="6.95" customHeight="1">
      <c r="B116" s="30"/>
      <c r="L116" s="30"/>
    </row>
    <row r="117" spans="2:65" s="1" customFormat="1" ht="12" customHeight="1">
      <c r="B117" s="30"/>
      <c r="C117" s="25" t="s">
        <v>20</v>
      </c>
      <c r="F117" s="23" t="str">
        <f>F12</f>
        <v xml:space="preserve"> </v>
      </c>
      <c r="I117" s="25" t="s">
        <v>22</v>
      </c>
      <c r="J117" s="50" t="str">
        <f>IF(J12="","",J12)</f>
        <v/>
      </c>
      <c r="L117" s="30"/>
    </row>
    <row r="118" spans="2:65" s="1" customFormat="1" ht="6.95" customHeight="1">
      <c r="B118" s="30"/>
      <c r="L118" s="30"/>
    </row>
    <row r="119" spans="2:65" s="1" customFormat="1" ht="15.2" customHeight="1">
      <c r="B119" s="30"/>
      <c r="C119" s="25" t="s">
        <v>23</v>
      </c>
      <c r="F119" s="23" t="str">
        <f>E15</f>
        <v xml:space="preserve"> </v>
      </c>
      <c r="I119" s="25" t="s">
        <v>27</v>
      </c>
      <c r="J119" s="28" t="str">
        <f>E21</f>
        <v xml:space="preserve"> </v>
      </c>
      <c r="L119" s="30"/>
    </row>
    <row r="120" spans="2:65" s="1" customFormat="1" ht="15.2" customHeight="1">
      <c r="B120" s="30"/>
      <c r="C120" s="25" t="s">
        <v>26</v>
      </c>
      <c r="F120" s="23" t="str">
        <f>IF(E18="","",E18)</f>
        <v/>
      </c>
      <c r="I120" s="25" t="s">
        <v>29</v>
      </c>
      <c r="J120" s="28" t="str">
        <f>E24</f>
        <v xml:space="preserve"> </v>
      </c>
      <c r="L120" s="30"/>
    </row>
    <row r="121" spans="2:65" s="1" customFormat="1" ht="10.35" customHeight="1">
      <c r="B121" s="30"/>
      <c r="L121" s="30"/>
    </row>
    <row r="122" spans="2:65" s="10" customFormat="1" ht="29.25" customHeight="1">
      <c r="B122" s="110"/>
      <c r="C122" s="111" t="s">
        <v>100</v>
      </c>
      <c r="D122" s="112" t="s">
        <v>56</v>
      </c>
      <c r="E122" s="112" t="s">
        <v>52</v>
      </c>
      <c r="F122" s="112" t="s">
        <v>53</v>
      </c>
      <c r="G122" s="112" t="s">
        <v>101</v>
      </c>
      <c r="H122" s="112" t="s">
        <v>102</v>
      </c>
      <c r="I122" s="112" t="s">
        <v>103</v>
      </c>
      <c r="J122" s="113" t="s">
        <v>93</v>
      </c>
      <c r="K122" s="114" t="s">
        <v>104</v>
      </c>
      <c r="L122" s="110"/>
      <c r="M122" s="57" t="s">
        <v>1</v>
      </c>
      <c r="N122" s="58" t="s">
        <v>35</v>
      </c>
      <c r="O122" s="58" t="s">
        <v>105</v>
      </c>
      <c r="P122" s="58" t="s">
        <v>106</v>
      </c>
      <c r="Q122" s="58" t="s">
        <v>107</v>
      </c>
      <c r="R122" s="58" t="s">
        <v>108</v>
      </c>
      <c r="S122" s="58" t="s">
        <v>109</v>
      </c>
      <c r="T122" s="59" t="s">
        <v>110</v>
      </c>
    </row>
    <row r="123" spans="2:65" s="1" customFormat="1" ht="22.9" customHeight="1">
      <c r="B123" s="30"/>
      <c r="C123" s="62" t="s">
        <v>111</v>
      </c>
      <c r="J123" s="115">
        <f>BK123</f>
        <v>0</v>
      </c>
      <c r="L123" s="30"/>
      <c r="M123" s="60"/>
      <c r="N123" s="51"/>
      <c r="O123" s="51"/>
      <c r="P123" s="116">
        <f>P124</f>
        <v>0</v>
      </c>
      <c r="Q123" s="51"/>
      <c r="R123" s="116">
        <f>R124</f>
        <v>312.49624758000004</v>
      </c>
      <c r="S123" s="51"/>
      <c r="T123" s="117">
        <f>T124</f>
        <v>42.186300000000003</v>
      </c>
      <c r="AT123" s="15" t="s">
        <v>70</v>
      </c>
      <c r="AU123" s="15" t="s">
        <v>95</v>
      </c>
      <c r="BK123" s="118">
        <f>BK124</f>
        <v>0</v>
      </c>
    </row>
    <row r="124" spans="2:65" s="11" customFormat="1" ht="25.9" customHeight="1">
      <c r="B124" s="119"/>
      <c r="D124" s="120" t="s">
        <v>70</v>
      </c>
      <c r="E124" s="121" t="s">
        <v>112</v>
      </c>
      <c r="F124" s="121" t="s">
        <v>113</v>
      </c>
      <c r="I124" s="122"/>
      <c r="J124" s="123">
        <f>BK124</f>
        <v>0</v>
      </c>
      <c r="L124" s="119"/>
      <c r="M124" s="124"/>
      <c r="P124" s="125">
        <f>P125+P217+P231+P241+P428+P435</f>
        <v>0</v>
      </c>
      <c r="R124" s="125">
        <f>R125+R217+R231+R241+R428+R435</f>
        <v>312.49624758000004</v>
      </c>
      <c r="T124" s="126">
        <f>T125+T217+T231+T241+T428+T435</f>
        <v>42.186300000000003</v>
      </c>
      <c r="AR124" s="120" t="s">
        <v>79</v>
      </c>
      <c r="AT124" s="127" t="s">
        <v>70</v>
      </c>
      <c r="AU124" s="127" t="s">
        <v>71</v>
      </c>
      <c r="AY124" s="120" t="s">
        <v>114</v>
      </c>
      <c r="BK124" s="128">
        <f>BK125+BK217+BK231+BK241+BK428+BK435</f>
        <v>0</v>
      </c>
    </row>
    <row r="125" spans="2:65" s="11" customFormat="1" ht="22.9" customHeight="1">
      <c r="B125" s="119"/>
      <c r="D125" s="120" t="s">
        <v>70</v>
      </c>
      <c r="E125" s="129" t="s">
        <v>79</v>
      </c>
      <c r="F125" s="129" t="s">
        <v>257</v>
      </c>
      <c r="I125" s="122"/>
      <c r="J125" s="130">
        <f>BK125</f>
        <v>0</v>
      </c>
      <c r="L125" s="119"/>
      <c r="M125" s="124"/>
      <c r="P125" s="125">
        <f>SUM(P126:P216)</f>
        <v>0</v>
      </c>
      <c r="R125" s="125">
        <f>SUM(R126:R216)</f>
        <v>283.96497600000004</v>
      </c>
      <c r="T125" s="126">
        <f>SUM(T126:T216)</f>
        <v>0</v>
      </c>
      <c r="AR125" s="120" t="s">
        <v>79</v>
      </c>
      <c r="AT125" s="127" t="s">
        <v>70</v>
      </c>
      <c r="AU125" s="127" t="s">
        <v>79</v>
      </c>
      <c r="AY125" s="120" t="s">
        <v>114</v>
      </c>
      <c r="BK125" s="128">
        <f>SUM(BK126:BK216)</f>
        <v>0</v>
      </c>
    </row>
    <row r="126" spans="2:65" s="1" customFormat="1" ht="16.5" customHeight="1">
      <c r="B126" s="131"/>
      <c r="C126" s="132" t="s">
        <v>79</v>
      </c>
      <c r="D126" s="132" t="s">
        <v>115</v>
      </c>
      <c r="E126" s="133" t="s">
        <v>258</v>
      </c>
      <c r="F126" s="134" t="s">
        <v>259</v>
      </c>
      <c r="G126" s="135" t="s">
        <v>133</v>
      </c>
      <c r="H126" s="136">
        <v>92</v>
      </c>
      <c r="I126" s="137"/>
      <c r="J126" s="138">
        <f>ROUND(I126*H126,2)</f>
        <v>0</v>
      </c>
      <c r="K126" s="139"/>
      <c r="L126" s="30"/>
      <c r="M126" s="140" t="s">
        <v>1</v>
      </c>
      <c r="N126" s="141" t="s">
        <v>36</v>
      </c>
      <c r="P126" s="142">
        <f>O126*H126</f>
        <v>0</v>
      </c>
      <c r="Q126" s="142">
        <v>3.6900000000000002E-2</v>
      </c>
      <c r="R126" s="142">
        <f>Q126*H126</f>
        <v>3.3948</v>
      </c>
      <c r="S126" s="142">
        <v>0</v>
      </c>
      <c r="T126" s="143">
        <f>S126*H126</f>
        <v>0</v>
      </c>
      <c r="AR126" s="144" t="s">
        <v>119</v>
      </c>
      <c r="AT126" s="144" t="s">
        <v>115</v>
      </c>
      <c r="AU126" s="144" t="s">
        <v>81</v>
      </c>
      <c r="AY126" s="15" t="s">
        <v>114</v>
      </c>
      <c r="BE126" s="145">
        <f>IF(N126="základní",J126,0)</f>
        <v>0</v>
      </c>
      <c r="BF126" s="145">
        <f>IF(N126="snížená",J126,0)</f>
        <v>0</v>
      </c>
      <c r="BG126" s="145">
        <f>IF(N126="zákl. přenesená",J126,0)</f>
        <v>0</v>
      </c>
      <c r="BH126" s="145">
        <f>IF(N126="sníž. přenesená",J126,0)</f>
        <v>0</v>
      </c>
      <c r="BI126" s="145">
        <f>IF(N126="nulová",J126,0)</f>
        <v>0</v>
      </c>
      <c r="BJ126" s="15" t="s">
        <v>79</v>
      </c>
      <c r="BK126" s="145">
        <f>ROUND(I126*H126,2)</f>
        <v>0</v>
      </c>
      <c r="BL126" s="15" t="s">
        <v>119</v>
      </c>
      <c r="BM126" s="144" t="s">
        <v>260</v>
      </c>
    </row>
    <row r="127" spans="2:65" s="1" customFormat="1" ht="19.5">
      <c r="B127" s="30"/>
      <c r="D127" s="146" t="s">
        <v>124</v>
      </c>
      <c r="F127" s="147" t="s">
        <v>261</v>
      </c>
      <c r="I127" s="148"/>
      <c r="L127" s="30"/>
      <c r="M127" s="149"/>
      <c r="T127" s="54"/>
      <c r="AT127" s="15" t="s">
        <v>124</v>
      </c>
      <c r="AU127" s="15" t="s">
        <v>81</v>
      </c>
    </row>
    <row r="128" spans="2:65" s="1" customFormat="1" ht="33" customHeight="1">
      <c r="B128" s="131"/>
      <c r="C128" s="132" t="s">
        <v>81</v>
      </c>
      <c r="D128" s="132" t="s">
        <v>115</v>
      </c>
      <c r="E128" s="133" t="s">
        <v>262</v>
      </c>
      <c r="F128" s="134" t="s">
        <v>263</v>
      </c>
      <c r="G128" s="135" t="s">
        <v>264</v>
      </c>
      <c r="H128" s="136">
        <v>72</v>
      </c>
      <c r="I128" s="137"/>
      <c r="J128" s="138">
        <f>ROUND(I128*H128,2)</f>
        <v>0</v>
      </c>
      <c r="K128" s="139"/>
      <c r="L128" s="30"/>
      <c r="M128" s="140" t="s">
        <v>1</v>
      </c>
      <c r="N128" s="141" t="s">
        <v>36</v>
      </c>
      <c r="P128" s="142">
        <f>O128*H128</f>
        <v>0</v>
      </c>
      <c r="Q128" s="142">
        <v>0</v>
      </c>
      <c r="R128" s="142">
        <f>Q128*H128</f>
        <v>0</v>
      </c>
      <c r="S128" s="142">
        <v>0</v>
      </c>
      <c r="T128" s="143">
        <f>S128*H128</f>
        <v>0</v>
      </c>
      <c r="AR128" s="144" t="s">
        <v>119</v>
      </c>
      <c r="AT128" s="144" t="s">
        <v>115</v>
      </c>
      <c r="AU128" s="144" t="s">
        <v>81</v>
      </c>
      <c r="AY128" s="15" t="s">
        <v>114</v>
      </c>
      <c r="BE128" s="145">
        <f>IF(N128="základní",J128,0)</f>
        <v>0</v>
      </c>
      <c r="BF128" s="145">
        <f>IF(N128="snížená",J128,0)</f>
        <v>0</v>
      </c>
      <c r="BG128" s="145">
        <f>IF(N128="zákl. přenesená",J128,0)</f>
        <v>0</v>
      </c>
      <c r="BH128" s="145">
        <f>IF(N128="sníž. přenesená",J128,0)</f>
        <v>0</v>
      </c>
      <c r="BI128" s="145">
        <f>IF(N128="nulová",J128,0)</f>
        <v>0</v>
      </c>
      <c r="BJ128" s="15" t="s">
        <v>79</v>
      </c>
      <c r="BK128" s="145">
        <f>ROUND(I128*H128,2)</f>
        <v>0</v>
      </c>
      <c r="BL128" s="15" t="s">
        <v>119</v>
      </c>
      <c r="BM128" s="144" t="s">
        <v>265</v>
      </c>
    </row>
    <row r="129" spans="2:65" s="12" customFormat="1" ht="11.25">
      <c r="B129" s="161"/>
      <c r="D129" s="146" t="s">
        <v>160</v>
      </c>
      <c r="E129" s="167" t="s">
        <v>1</v>
      </c>
      <c r="F129" s="162" t="s">
        <v>266</v>
      </c>
      <c r="H129" s="163">
        <v>72</v>
      </c>
      <c r="I129" s="164"/>
      <c r="L129" s="161"/>
      <c r="M129" s="165"/>
      <c r="T129" s="166"/>
      <c r="AT129" s="167" t="s">
        <v>160</v>
      </c>
      <c r="AU129" s="167" t="s">
        <v>81</v>
      </c>
      <c r="AV129" s="12" t="s">
        <v>81</v>
      </c>
      <c r="AW129" s="12" t="s">
        <v>28</v>
      </c>
      <c r="AX129" s="12" t="s">
        <v>79</v>
      </c>
      <c r="AY129" s="167" t="s">
        <v>114</v>
      </c>
    </row>
    <row r="130" spans="2:65" s="1" customFormat="1" ht="33" customHeight="1">
      <c r="B130" s="131"/>
      <c r="C130" s="132" t="s">
        <v>126</v>
      </c>
      <c r="D130" s="132" t="s">
        <v>115</v>
      </c>
      <c r="E130" s="133" t="s">
        <v>267</v>
      </c>
      <c r="F130" s="134" t="s">
        <v>268</v>
      </c>
      <c r="G130" s="135" t="s">
        <v>264</v>
      </c>
      <c r="H130" s="136">
        <v>18</v>
      </c>
      <c r="I130" s="137"/>
      <c r="J130" s="138">
        <f>ROUND(I130*H130,2)</f>
        <v>0</v>
      </c>
      <c r="K130" s="139"/>
      <c r="L130" s="30"/>
      <c r="M130" s="140" t="s">
        <v>1</v>
      </c>
      <c r="N130" s="141" t="s">
        <v>36</v>
      </c>
      <c r="P130" s="142">
        <f>O130*H130</f>
        <v>0</v>
      </c>
      <c r="Q130" s="142">
        <v>0</v>
      </c>
      <c r="R130" s="142">
        <f>Q130*H130</f>
        <v>0</v>
      </c>
      <c r="S130" s="142">
        <v>0</v>
      </c>
      <c r="T130" s="143">
        <f>S130*H130</f>
        <v>0</v>
      </c>
      <c r="AR130" s="144" t="s">
        <v>119</v>
      </c>
      <c r="AT130" s="144" t="s">
        <v>115</v>
      </c>
      <c r="AU130" s="144" t="s">
        <v>81</v>
      </c>
      <c r="AY130" s="15" t="s">
        <v>114</v>
      </c>
      <c r="BE130" s="145">
        <f>IF(N130="základní",J130,0)</f>
        <v>0</v>
      </c>
      <c r="BF130" s="145">
        <f>IF(N130="snížená",J130,0)</f>
        <v>0</v>
      </c>
      <c r="BG130" s="145">
        <f>IF(N130="zákl. přenesená",J130,0)</f>
        <v>0</v>
      </c>
      <c r="BH130" s="145">
        <f>IF(N130="sníž. přenesená",J130,0)</f>
        <v>0</v>
      </c>
      <c r="BI130" s="145">
        <f>IF(N130="nulová",J130,0)</f>
        <v>0</v>
      </c>
      <c r="BJ130" s="15" t="s">
        <v>79</v>
      </c>
      <c r="BK130" s="145">
        <f>ROUND(I130*H130,2)</f>
        <v>0</v>
      </c>
      <c r="BL130" s="15" t="s">
        <v>119</v>
      </c>
      <c r="BM130" s="144" t="s">
        <v>269</v>
      </c>
    </row>
    <row r="131" spans="2:65" s="12" customFormat="1" ht="11.25">
      <c r="B131" s="161"/>
      <c r="D131" s="146" t="s">
        <v>160</v>
      </c>
      <c r="E131" s="167" t="s">
        <v>1</v>
      </c>
      <c r="F131" s="162" t="s">
        <v>270</v>
      </c>
      <c r="H131" s="163">
        <v>18</v>
      </c>
      <c r="I131" s="164"/>
      <c r="L131" s="161"/>
      <c r="M131" s="165"/>
      <c r="T131" s="166"/>
      <c r="AT131" s="167" t="s">
        <v>160</v>
      </c>
      <c r="AU131" s="167" t="s">
        <v>81</v>
      </c>
      <c r="AV131" s="12" t="s">
        <v>81</v>
      </c>
      <c r="AW131" s="12" t="s">
        <v>28</v>
      </c>
      <c r="AX131" s="12" t="s">
        <v>79</v>
      </c>
      <c r="AY131" s="167" t="s">
        <v>114</v>
      </c>
    </row>
    <row r="132" spans="2:65" s="1" customFormat="1" ht="37.9" customHeight="1">
      <c r="B132" s="131"/>
      <c r="C132" s="132" t="s">
        <v>119</v>
      </c>
      <c r="D132" s="132" t="s">
        <v>115</v>
      </c>
      <c r="E132" s="133" t="s">
        <v>271</v>
      </c>
      <c r="F132" s="134" t="s">
        <v>272</v>
      </c>
      <c r="G132" s="135" t="s">
        <v>264</v>
      </c>
      <c r="H132" s="136">
        <v>147.19999999999999</v>
      </c>
      <c r="I132" s="137"/>
      <c r="J132" s="138">
        <f>ROUND(I132*H132,2)</f>
        <v>0</v>
      </c>
      <c r="K132" s="139"/>
      <c r="L132" s="30"/>
      <c r="M132" s="140" t="s">
        <v>1</v>
      </c>
      <c r="N132" s="141" t="s">
        <v>36</v>
      </c>
      <c r="P132" s="142">
        <f>O132*H132</f>
        <v>0</v>
      </c>
      <c r="Q132" s="142">
        <v>0</v>
      </c>
      <c r="R132" s="142">
        <f>Q132*H132</f>
        <v>0</v>
      </c>
      <c r="S132" s="142">
        <v>0</v>
      </c>
      <c r="T132" s="143">
        <f>S132*H132</f>
        <v>0</v>
      </c>
      <c r="AR132" s="144" t="s">
        <v>119</v>
      </c>
      <c r="AT132" s="144" t="s">
        <v>115</v>
      </c>
      <c r="AU132" s="144" t="s">
        <v>81</v>
      </c>
      <c r="AY132" s="15" t="s">
        <v>114</v>
      </c>
      <c r="BE132" s="145">
        <f>IF(N132="základní",J132,0)</f>
        <v>0</v>
      </c>
      <c r="BF132" s="145">
        <f>IF(N132="snížená",J132,0)</f>
        <v>0</v>
      </c>
      <c r="BG132" s="145">
        <f>IF(N132="zákl. přenesená",J132,0)</f>
        <v>0</v>
      </c>
      <c r="BH132" s="145">
        <f>IF(N132="sníž. přenesená",J132,0)</f>
        <v>0</v>
      </c>
      <c r="BI132" s="145">
        <f>IF(N132="nulová",J132,0)</f>
        <v>0</v>
      </c>
      <c r="BJ132" s="15" t="s">
        <v>79</v>
      </c>
      <c r="BK132" s="145">
        <f>ROUND(I132*H132,2)</f>
        <v>0</v>
      </c>
      <c r="BL132" s="15" t="s">
        <v>119</v>
      </c>
      <c r="BM132" s="144" t="s">
        <v>273</v>
      </c>
    </row>
    <row r="133" spans="2:65" s="1" customFormat="1" ht="29.25">
      <c r="B133" s="30"/>
      <c r="D133" s="146" t="s">
        <v>124</v>
      </c>
      <c r="F133" s="147" t="s">
        <v>274</v>
      </c>
      <c r="I133" s="148"/>
      <c r="L133" s="30"/>
      <c r="M133" s="149"/>
      <c r="T133" s="54"/>
      <c r="AT133" s="15" t="s">
        <v>124</v>
      </c>
      <c r="AU133" s="15" t="s">
        <v>81</v>
      </c>
    </row>
    <row r="134" spans="2:65" s="12" customFormat="1" ht="11.25">
      <c r="B134" s="161"/>
      <c r="D134" s="146" t="s">
        <v>160</v>
      </c>
      <c r="E134" s="167" t="s">
        <v>1</v>
      </c>
      <c r="F134" s="162" t="s">
        <v>275</v>
      </c>
      <c r="H134" s="163">
        <v>41.6</v>
      </c>
      <c r="I134" s="164"/>
      <c r="L134" s="161"/>
      <c r="M134" s="165"/>
      <c r="T134" s="166"/>
      <c r="AT134" s="167" t="s">
        <v>160</v>
      </c>
      <c r="AU134" s="167" t="s">
        <v>81</v>
      </c>
      <c r="AV134" s="12" t="s">
        <v>81</v>
      </c>
      <c r="AW134" s="12" t="s">
        <v>28</v>
      </c>
      <c r="AX134" s="12" t="s">
        <v>71</v>
      </c>
      <c r="AY134" s="167" t="s">
        <v>114</v>
      </c>
    </row>
    <row r="135" spans="2:65" s="12" customFormat="1" ht="11.25">
      <c r="B135" s="161"/>
      <c r="D135" s="146" t="s">
        <v>160</v>
      </c>
      <c r="E135" s="167" t="s">
        <v>1</v>
      </c>
      <c r="F135" s="162" t="s">
        <v>276</v>
      </c>
      <c r="H135" s="163">
        <v>41.6</v>
      </c>
      <c r="I135" s="164"/>
      <c r="L135" s="161"/>
      <c r="M135" s="165"/>
      <c r="T135" s="166"/>
      <c r="AT135" s="167" t="s">
        <v>160</v>
      </c>
      <c r="AU135" s="167" t="s">
        <v>81</v>
      </c>
      <c r="AV135" s="12" t="s">
        <v>81</v>
      </c>
      <c r="AW135" s="12" t="s">
        <v>28</v>
      </c>
      <c r="AX135" s="12" t="s">
        <v>71</v>
      </c>
      <c r="AY135" s="167" t="s">
        <v>114</v>
      </c>
    </row>
    <row r="136" spans="2:65" s="12" customFormat="1" ht="11.25">
      <c r="B136" s="161"/>
      <c r="D136" s="146" t="s">
        <v>160</v>
      </c>
      <c r="E136" s="167" t="s">
        <v>1</v>
      </c>
      <c r="F136" s="162" t="s">
        <v>277</v>
      </c>
      <c r="H136" s="163">
        <v>4.8</v>
      </c>
      <c r="I136" s="164"/>
      <c r="L136" s="161"/>
      <c r="M136" s="165"/>
      <c r="T136" s="166"/>
      <c r="AT136" s="167" t="s">
        <v>160</v>
      </c>
      <c r="AU136" s="167" t="s">
        <v>81</v>
      </c>
      <c r="AV136" s="12" t="s">
        <v>81</v>
      </c>
      <c r="AW136" s="12" t="s">
        <v>28</v>
      </c>
      <c r="AX136" s="12" t="s">
        <v>71</v>
      </c>
      <c r="AY136" s="167" t="s">
        <v>114</v>
      </c>
    </row>
    <row r="137" spans="2:65" s="12" customFormat="1" ht="11.25">
      <c r="B137" s="161"/>
      <c r="D137" s="146" t="s">
        <v>160</v>
      </c>
      <c r="E137" s="167" t="s">
        <v>1</v>
      </c>
      <c r="F137" s="162" t="s">
        <v>278</v>
      </c>
      <c r="H137" s="163">
        <v>24</v>
      </c>
      <c r="I137" s="164"/>
      <c r="L137" s="161"/>
      <c r="M137" s="165"/>
      <c r="T137" s="166"/>
      <c r="AT137" s="167" t="s">
        <v>160</v>
      </c>
      <c r="AU137" s="167" t="s">
        <v>81</v>
      </c>
      <c r="AV137" s="12" t="s">
        <v>81</v>
      </c>
      <c r="AW137" s="12" t="s">
        <v>28</v>
      </c>
      <c r="AX137" s="12" t="s">
        <v>71</v>
      </c>
      <c r="AY137" s="167" t="s">
        <v>114</v>
      </c>
    </row>
    <row r="138" spans="2:65" s="12" customFormat="1" ht="11.25">
      <c r="B138" s="161"/>
      <c r="D138" s="146" t="s">
        <v>160</v>
      </c>
      <c r="E138" s="167" t="s">
        <v>1</v>
      </c>
      <c r="F138" s="162" t="s">
        <v>279</v>
      </c>
      <c r="H138" s="163">
        <v>35.200000000000003</v>
      </c>
      <c r="I138" s="164"/>
      <c r="L138" s="161"/>
      <c r="M138" s="165"/>
      <c r="T138" s="166"/>
      <c r="AT138" s="167" t="s">
        <v>160</v>
      </c>
      <c r="AU138" s="167" t="s">
        <v>81</v>
      </c>
      <c r="AV138" s="12" t="s">
        <v>81</v>
      </c>
      <c r="AW138" s="12" t="s">
        <v>28</v>
      </c>
      <c r="AX138" s="12" t="s">
        <v>71</v>
      </c>
      <c r="AY138" s="167" t="s">
        <v>114</v>
      </c>
    </row>
    <row r="139" spans="2:65" s="13" customFormat="1" ht="11.25">
      <c r="B139" s="168"/>
      <c r="D139" s="146" t="s">
        <v>160</v>
      </c>
      <c r="E139" s="169" t="s">
        <v>1</v>
      </c>
      <c r="F139" s="170" t="s">
        <v>228</v>
      </c>
      <c r="H139" s="171">
        <v>147.19999999999999</v>
      </c>
      <c r="I139" s="172"/>
      <c r="L139" s="168"/>
      <c r="M139" s="173"/>
      <c r="T139" s="174"/>
      <c r="AT139" s="169" t="s">
        <v>160</v>
      </c>
      <c r="AU139" s="169" t="s">
        <v>81</v>
      </c>
      <c r="AV139" s="13" t="s">
        <v>119</v>
      </c>
      <c r="AW139" s="13" t="s">
        <v>28</v>
      </c>
      <c r="AX139" s="13" t="s">
        <v>79</v>
      </c>
      <c r="AY139" s="169" t="s">
        <v>114</v>
      </c>
    </row>
    <row r="140" spans="2:65" s="1" customFormat="1" ht="33" customHeight="1">
      <c r="B140" s="131"/>
      <c r="C140" s="132" t="s">
        <v>135</v>
      </c>
      <c r="D140" s="132" t="s">
        <v>115</v>
      </c>
      <c r="E140" s="133" t="s">
        <v>280</v>
      </c>
      <c r="F140" s="134" t="s">
        <v>281</v>
      </c>
      <c r="G140" s="135" t="s">
        <v>264</v>
      </c>
      <c r="H140" s="136">
        <v>393.19400000000002</v>
      </c>
      <c r="I140" s="137"/>
      <c r="J140" s="138">
        <f>ROUND(I140*H140,2)</f>
        <v>0</v>
      </c>
      <c r="K140" s="139"/>
      <c r="L140" s="30"/>
      <c r="M140" s="140" t="s">
        <v>1</v>
      </c>
      <c r="N140" s="141" t="s">
        <v>36</v>
      </c>
      <c r="P140" s="142">
        <f>O140*H140</f>
        <v>0</v>
      </c>
      <c r="Q140" s="142">
        <v>0</v>
      </c>
      <c r="R140" s="142">
        <f>Q140*H140</f>
        <v>0</v>
      </c>
      <c r="S140" s="142">
        <v>0</v>
      </c>
      <c r="T140" s="143">
        <f>S140*H140</f>
        <v>0</v>
      </c>
      <c r="AR140" s="144" t="s">
        <v>119</v>
      </c>
      <c r="AT140" s="144" t="s">
        <v>115</v>
      </c>
      <c r="AU140" s="144" t="s">
        <v>81</v>
      </c>
      <c r="AY140" s="15" t="s">
        <v>114</v>
      </c>
      <c r="BE140" s="145">
        <f>IF(N140="základní",J140,0)</f>
        <v>0</v>
      </c>
      <c r="BF140" s="145">
        <f>IF(N140="snížená",J140,0)</f>
        <v>0</v>
      </c>
      <c r="BG140" s="145">
        <f>IF(N140="zákl. přenesená",J140,0)</f>
        <v>0</v>
      </c>
      <c r="BH140" s="145">
        <f>IF(N140="sníž. přenesená",J140,0)</f>
        <v>0</v>
      </c>
      <c r="BI140" s="145">
        <f>IF(N140="nulová",J140,0)</f>
        <v>0</v>
      </c>
      <c r="BJ140" s="15" t="s">
        <v>79</v>
      </c>
      <c r="BK140" s="145">
        <f>ROUND(I140*H140,2)</f>
        <v>0</v>
      </c>
      <c r="BL140" s="15" t="s">
        <v>119</v>
      </c>
      <c r="BM140" s="144" t="s">
        <v>282</v>
      </c>
    </row>
    <row r="141" spans="2:65" s="12" customFormat="1" ht="11.25">
      <c r="B141" s="161"/>
      <c r="D141" s="146" t="s">
        <v>160</v>
      </c>
      <c r="E141" s="167" t="s">
        <v>1</v>
      </c>
      <c r="F141" s="162" t="s">
        <v>283</v>
      </c>
      <c r="H141" s="163">
        <v>186.51599999999999</v>
      </c>
      <c r="I141" s="164"/>
      <c r="L141" s="161"/>
      <c r="M141" s="165"/>
      <c r="T141" s="166"/>
      <c r="AT141" s="167" t="s">
        <v>160</v>
      </c>
      <c r="AU141" s="167" t="s">
        <v>81</v>
      </c>
      <c r="AV141" s="12" t="s">
        <v>81</v>
      </c>
      <c r="AW141" s="12" t="s">
        <v>28</v>
      </c>
      <c r="AX141" s="12" t="s">
        <v>71</v>
      </c>
      <c r="AY141" s="167" t="s">
        <v>114</v>
      </c>
    </row>
    <row r="142" spans="2:65" s="12" customFormat="1" ht="11.25">
      <c r="B142" s="161"/>
      <c r="D142" s="146" t="s">
        <v>160</v>
      </c>
      <c r="E142" s="167" t="s">
        <v>1</v>
      </c>
      <c r="F142" s="162" t="s">
        <v>284</v>
      </c>
      <c r="H142" s="163">
        <v>202.17599999999999</v>
      </c>
      <c r="I142" s="164"/>
      <c r="L142" s="161"/>
      <c r="M142" s="165"/>
      <c r="T142" s="166"/>
      <c r="AT142" s="167" t="s">
        <v>160</v>
      </c>
      <c r="AU142" s="167" t="s">
        <v>81</v>
      </c>
      <c r="AV142" s="12" t="s">
        <v>81</v>
      </c>
      <c r="AW142" s="12" t="s">
        <v>28</v>
      </c>
      <c r="AX142" s="12" t="s">
        <v>71</v>
      </c>
      <c r="AY142" s="167" t="s">
        <v>114</v>
      </c>
    </row>
    <row r="143" spans="2:65" s="12" customFormat="1" ht="11.25">
      <c r="B143" s="161"/>
      <c r="D143" s="146" t="s">
        <v>160</v>
      </c>
      <c r="E143" s="167" t="s">
        <v>1</v>
      </c>
      <c r="F143" s="162" t="s">
        <v>285</v>
      </c>
      <c r="H143" s="163">
        <v>7.1040000000000001</v>
      </c>
      <c r="I143" s="164"/>
      <c r="L143" s="161"/>
      <c r="M143" s="165"/>
      <c r="T143" s="166"/>
      <c r="AT143" s="167" t="s">
        <v>160</v>
      </c>
      <c r="AU143" s="167" t="s">
        <v>81</v>
      </c>
      <c r="AV143" s="12" t="s">
        <v>81</v>
      </c>
      <c r="AW143" s="12" t="s">
        <v>28</v>
      </c>
      <c r="AX143" s="12" t="s">
        <v>71</v>
      </c>
      <c r="AY143" s="167" t="s">
        <v>114</v>
      </c>
    </row>
    <row r="144" spans="2:65" s="12" customFormat="1" ht="11.25">
      <c r="B144" s="161"/>
      <c r="D144" s="146" t="s">
        <v>160</v>
      </c>
      <c r="E144" s="167" t="s">
        <v>1</v>
      </c>
      <c r="F144" s="162" t="s">
        <v>286</v>
      </c>
      <c r="H144" s="163">
        <v>54.432000000000002</v>
      </c>
      <c r="I144" s="164"/>
      <c r="L144" s="161"/>
      <c r="M144" s="165"/>
      <c r="T144" s="166"/>
      <c r="AT144" s="167" t="s">
        <v>160</v>
      </c>
      <c r="AU144" s="167" t="s">
        <v>81</v>
      </c>
      <c r="AV144" s="12" t="s">
        <v>81</v>
      </c>
      <c r="AW144" s="12" t="s">
        <v>28</v>
      </c>
      <c r="AX144" s="12" t="s">
        <v>71</v>
      </c>
      <c r="AY144" s="167" t="s">
        <v>114</v>
      </c>
    </row>
    <row r="145" spans="2:65" s="12" customFormat="1" ht="11.25">
      <c r="B145" s="161"/>
      <c r="D145" s="146" t="s">
        <v>160</v>
      </c>
      <c r="E145" s="167" t="s">
        <v>1</v>
      </c>
      <c r="F145" s="162" t="s">
        <v>287</v>
      </c>
      <c r="H145" s="163">
        <v>73.215999999999994</v>
      </c>
      <c r="I145" s="164"/>
      <c r="L145" s="161"/>
      <c r="M145" s="165"/>
      <c r="T145" s="166"/>
      <c r="AT145" s="167" t="s">
        <v>160</v>
      </c>
      <c r="AU145" s="167" t="s">
        <v>81</v>
      </c>
      <c r="AV145" s="12" t="s">
        <v>81</v>
      </c>
      <c r="AW145" s="12" t="s">
        <v>28</v>
      </c>
      <c r="AX145" s="12" t="s">
        <v>71</v>
      </c>
      <c r="AY145" s="167" t="s">
        <v>114</v>
      </c>
    </row>
    <row r="146" spans="2:65" s="12" customFormat="1" ht="22.5">
      <c r="B146" s="161"/>
      <c r="D146" s="146" t="s">
        <v>160</v>
      </c>
      <c r="E146" s="167" t="s">
        <v>1</v>
      </c>
      <c r="F146" s="162" t="s">
        <v>288</v>
      </c>
      <c r="H146" s="163">
        <v>5.07</v>
      </c>
      <c r="I146" s="164"/>
      <c r="L146" s="161"/>
      <c r="M146" s="165"/>
      <c r="T146" s="166"/>
      <c r="AT146" s="167" t="s">
        <v>160</v>
      </c>
      <c r="AU146" s="167" t="s">
        <v>81</v>
      </c>
      <c r="AV146" s="12" t="s">
        <v>81</v>
      </c>
      <c r="AW146" s="12" t="s">
        <v>28</v>
      </c>
      <c r="AX146" s="12" t="s">
        <v>71</v>
      </c>
      <c r="AY146" s="167" t="s">
        <v>114</v>
      </c>
    </row>
    <row r="147" spans="2:65" s="12" customFormat="1" ht="22.5">
      <c r="B147" s="161"/>
      <c r="D147" s="146" t="s">
        <v>160</v>
      </c>
      <c r="E147" s="167" t="s">
        <v>1</v>
      </c>
      <c r="F147" s="162" t="s">
        <v>289</v>
      </c>
      <c r="H147" s="163">
        <v>11.88</v>
      </c>
      <c r="I147" s="164"/>
      <c r="L147" s="161"/>
      <c r="M147" s="165"/>
      <c r="T147" s="166"/>
      <c r="AT147" s="167" t="s">
        <v>160</v>
      </c>
      <c r="AU147" s="167" t="s">
        <v>81</v>
      </c>
      <c r="AV147" s="12" t="s">
        <v>81</v>
      </c>
      <c r="AW147" s="12" t="s">
        <v>28</v>
      </c>
      <c r="AX147" s="12" t="s">
        <v>71</v>
      </c>
      <c r="AY147" s="167" t="s">
        <v>114</v>
      </c>
    </row>
    <row r="148" spans="2:65" s="12" customFormat="1" ht="11.25">
      <c r="B148" s="161"/>
      <c r="D148" s="146" t="s">
        <v>160</v>
      </c>
      <c r="E148" s="167" t="s">
        <v>1</v>
      </c>
      <c r="F148" s="162" t="s">
        <v>290</v>
      </c>
      <c r="H148" s="163">
        <v>-147.19999999999999</v>
      </c>
      <c r="I148" s="164"/>
      <c r="L148" s="161"/>
      <c r="M148" s="165"/>
      <c r="T148" s="166"/>
      <c r="AT148" s="167" t="s">
        <v>160</v>
      </c>
      <c r="AU148" s="167" t="s">
        <v>81</v>
      </c>
      <c r="AV148" s="12" t="s">
        <v>81</v>
      </c>
      <c r="AW148" s="12" t="s">
        <v>28</v>
      </c>
      <c r="AX148" s="12" t="s">
        <v>71</v>
      </c>
      <c r="AY148" s="167" t="s">
        <v>114</v>
      </c>
    </row>
    <row r="149" spans="2:65" s="13" customFormat="1" ht="11.25">
      <c r="B149" s="168"/>
      <c r="D149" s="146" t="s">
        <v>160</v>
      </c>
      <c r="E149" s="169" t="s">
        <v>1</v>
      </c>
      <c r="F149" s="170" t="s">
        <v>228</v>
      </c>
      <c r="H149" s="171">
        <v>393.19400000000002</v>
      </c>
      <c r="I149" s="172"/>
      <c r="L149" s="168"/>
      <c r="M149" s="173"/>
      <c r="T149" s="174"/>
      <c r="AT149" s="169" t="s">
        <v>160</v>
      </c>
      <c r="AU149" s="169" t="s">
        <v>81</v>
      </c>
      <c r="AV149" s="13" t="s">
        <v>119</v>
      </c>
      <c r="AW149" s="13" t="s">
        <v>28</v>
      </c>
      <c r="AX149" s="13" t="s">
        <v>79</v>
      </c>
      <c r="AY149" s="169" t="s">
        <v>114</v>
      </c>
    </row>
    <row r="150" spans="2:65" s="1" customFormat="1" ht="37.9" customHeight="1">
      <c r="B150" s="131"/>
      <c r="C150" s="132" t="s">
        <v>139</v>
      </c>
      <c r="D150" s="132" t="s">
        <v>115</v>
      </c>
      <c r="E150" s="133" t="s">
        <v>291</v>
      </c>
      <c r="F150" s="134" t="s">
        <v>292</v>
      </c>
      <c r="G150" s="135" t="s">
        <v>264</v>
      </c>
      <c r="H150" s="136">
        <v>36.799999999999997</v>
      </c>
      <c r="I150" s="137"/>
      <c r="J150" s="138">
        <f>ROUND(I150*H150,2)</f>
        <v>0</v>
      </c>
      <c r="K150" s="139"/>
      <c r="L150" s="30"/>
      <c r="M150" s="140" t="s">
        <v>1</v>
      </c>
      <c r="N150" s="141" t="s">
        <v>36</v>
      </c>
      <c r="P150" s="142">
        <f>O150*H150</f>
        <v>0</v>
      </c>
      <c r="Q150" s="142">
        <v>0</v>
      </c>
      <c r="R150" s="142">
        <f>Q150*H150</f>
        <v>0</v>
      </c>
      <c r="S150" s="142">
        <v>0</v>
      </c>
      <c r="T150" s="143">
        <f>S150*H150</f>
        <v>0</v>
      </c>
      <c r="AR150" s="144" t="s">
        <v>119</v>
      </c>
      <c r="AT150" s="144" t="s">
        <v>115</v>
      </c>
      <c r="AU150" s="144" t="s">
        <v>81</v>
      </c>
      <c r="AY150" s="15" t="s">
        <v>114</v>
      </c>
      <c r="BE150" s="145">
        <f>IF(N150="základní",J150,0)</f>
        <v>0</v>
      </c>
      <c r="BF150" s="145">
        <f>IF(N150="snížená",J150,0)</f>
        <v>0</v>
      </c>
      <c r="BG150" s="145">
        <f>IF(N150="zákl. přenesená",J150,0)</f>
        <v>0</v>
      </c>
      <c r="BH150" s="145">
        <f>IF(N150="sníž. přenesená",J150,0)</f>
        <v>0</v>
      </c>
      <c r="BI150" s="145">
        <f>IF(N150="nulová",J150,0)</f>
        <v>0</v>
      </c>
      <c r="BJ150" s="15" t="s">
        <v>79</v>
      </c>
      <c r="BK150" s="145">
        <f>ROUND(I150*H150,2)</f>
        <v>0</v>
      </c>
      <c r="BL150" s="15" t="s">
        <v>119</v>
      </c>
      <c r="BM150" s="144" t="s">
        <v>293</v>
      </c>
    </row>
    <row r="151" spans="2:65" s="1" customFormat="1" ht="29.25">
      <c r="B151" s="30"/>
      <c r="D151" s="146" t="s">
        <v>124</v>
      </c>
      <c r="F151" s="147" t="s">
        <v>294</v>
      </c>
      <c r="I151" s="148"/>
      <c r="L151" s="30"/>
      <c r="M151" s="149"/>
      <c r="T151" s="54"/>
      <c r="AT151" s="15" t="s">
        <v>124</v>
      </c>
      <c r="AU151" s="15" t="s">
        <v>81</v>
      </c>
    </row>
    <row r="152" spans="2:65" s="12" customFormat="1" ht="11.25">
      <c r="B152" s="161"/>
      <c r="D152" s="146" t="s">
        <v>160</v>
      </c>
      <c r="E152" s="167" t="s">
        <v>1</v>
      </c>
      <c r="F152" s="162" t="s">
        <v>295</v>
      </c>
      <c r="H152" s="163">
        <v>10.4</v>
      </c>
      <c r="I152" s="164"/>
      <c r="L152" s="161"/>
      <c r="M152" s="165"/>
      <c r="T152" s="166"/>
      <c r="AT152" s="167" t="s">
        <v>160</v>
      </c>
      <c r="AU152" s="167" t="s">
        <v>81</v>
      </c>
      <c r="AV152" s="12" t="s">
        <v>81</v>
      </c>
      <c r="AW152" s="12" t="s">
        <v>28</v>
      </c>
      <c r="AX152" s="12" t="s">
        <v>71</v>
      </c>
      <c r="AY152" s="167" t="s">
        <v>114</v>
      </c>
    </row>
    <row r="153" spans="2:65" s="12" customFormat="1" ht="11.25">
      <c r="B153" s="161"/>
      <c r="D153" s="146" t="s">
        <v>160</v>
      </c>
      <c r="E153" s="167" t="s">
        <v>1</v>
      </c>
      <c r="F153" s="162" t="s">
        <v>296</v>
      </c>
      <c r="H153" s="163">
        <v>10.4</v>
      </c>
      <c r="I153" s="164"/>
      <c r="L153" s="161"/>
      <c r="M153" s="165"/>
      <c r="T153" s="166"/>
      <c r="AT153" s="167" t="s">
        <v>160</v>
      </c>
      <c r="AU153" s="167" t="s">
        <v>81</v>
      </c>
      <c r="AV153" s="12" t="s">
        <v>81</v>
      </c>
      <c r="AW153" s="12" t="s">
        <v>28</v>
      </c>
      <c r="AX153" s="12" t="s">
        <v>71</v>
      </c>
      <c r="AY153" s="167" t="s">
        <v>114</v>
      </c>
    </row>
    <row r="154" spans="2:65" s="12" customFormat="1" ht="11.25">
      <c r="B154" s="161"/>
      <c r="D154" s="146" t="s">
        <v>160</v>
      </c>
      <c r="E154" s="167" t="s">
        <v>1</v>
      </c>
      <c r="F154" s="162" t="s">
        <v>297</v>
      </c>
      <c r="H154" s="163">
        <v>1.2</v>
      </c>
      <c r="I154" s="164"/>
      <c r="L154" s="161"/>
      <c r="M154" s="165"/>
      <c r="T154" s="166"/>
      <c r="AT154" s="167" t="s">
        <v>160</v>
      </c>
      <c r="AU154" s="167" t="s">
        <v>81</v>
      </c>
      <c r="AV154" s="12" t="s">
        <v>81</v>
      </c>
      <c r="AW154" s="12" t="s">
        <v>28</v>
      </c>
      <c r="AX154" s="12" t="s">
        <v>71</v>
      </c>
      <c r="AY154" s="167" t="s">
        <v>114</v>
      </c>
    </row>
    <row r="155" spans="2:65" s="12" customFormat="1" ht="11.25">
      <c r="B155" s="161"/>
      <c r="D155" s="146" t="s">
        <v>160</v>
      </c>
      <c r="E155" s="167" t="s">
        <v>1</v>
      </c>
      <c r="F155" s="162" t="s">
        <v>298</v>
      </c>
      <c r="H155" s="163">
        <v>6</v>
      </c>
      <c r="I155" s="164"/>
      <c r="L155" s="161"/>
      <c r="M155" s="165"/>
      <c r="T155" s="166"/>
      <c r="AT155" s="167" t="s">
        <v>160</v>
      </c>
      <c r="AU155" s="167" t="s">
        <v>81</v>
      </c>
      <c r="AV155" s="12" t="s">
        <v>81</v>
      </c>
      <c r="AW155" s="12" t="s">
        <v>28</v>
      </c>
      <c r="AX155" s="12" t="s">
        <v>71</v>
      </c>
      <c r="AY155" s="167" t="s">
        <v>114</v>
      </c>
    </row>
    <row r="156" spans="2:65" s="12" customFormat="1" ht="11.25">
      <c r="B156" s="161"/>
      <c r="D156" s="146" t="s">
        <v>160</v>
      </c>
      <c r="E156" s="167" t="s">
        <v>1</v>
      </c>
      <c r="F156" s="162" t="s">
        <v>299</v>
      </c>
      <c r="H156" s="163">
        <v>8.8000000000000007</v>
      </c>
      <c r="I156" s="164"/>
      <c r="L156" s="161"/>
      <c r="M156" s="165"/>
      <c r="T156" s="166"/>
      <c r="AT156" s="167" t="s">
        <v>160</v>
      </c>
      <c r="AU156" s="167" t="s">
        <v>81</v>
      </c>
      <c r="AV156" s="12" t="s">
        <v>81</v>
      </c>
      <c r="AW156" s="12" t="s">
        <v>28</v>
      </c>
      <c r="AX156" s="12" t="s">
        <v>71</v>
      </c>
      <c r="AY156" s="167" t="s">
        <v>114</v>
      </c>
    </row>
    <row r="157" spans="2:65" s="13" customFormat="1" ht="11.25">
      <c r="B157" s="168"/>
      <c r="D157" s="146" t="s">
        <v>160</v>
      </c>
      <c r="E157" s="169" t="s">
        <v>1</v>
      </c>
      <c r="F157" s="170" t="s">
        <v>228</v>
      </c>
      <c r="H157" s="171">
        <v>36.799999999999997</v>
      </c>
      <c r="I157" s="172"/>
      <c r="L157" s="168"/>
      <c r="M157" s="173"/>
      <c r="T157" s="174"/>
      <c r="AT157" s="169" t="s">
        <v>160</v>
      </c>
      <c r="AU157" s="169" t="s">
        <v>81</v>
      </c>
      <c r="AV157" s="13" t="s">
        <v>119</v>
      </c>
      <c r="AW157" s="13" t="s">
        <v>28</v>
      </c>
      <c r="AX157" s="13" t="s">
        <v>79</v>
      </c>
      <c r="AY157" s="169" t="s">
        <v>114</v>
      </c>
    </row>
    <row r="158" spans="2:65" s="1" customFormat="1" ht="33" customHeight="1">
      <c r="B158" s="131"/>
      <c r="C158" s="132" t="s">
        <v>144</v>
      </c>
      <c r="D158" s="132" t="s">
        <v>115</v>
      </c>
      <c r="E158" s="133" t="s">
        <v>300</v>
      </c>
      <c r="F158" s="134" t="s">
        <v>301</v>
      </c>
      <c r="G158" s="135" t="s">
        <v>264</v>
      </c>
      <c r="H158" s="136">
        <v>98.299000000000007</v>
      </c>
      <c r="I158" s="137"/>
      <c r="J158" s="138">
        <f>ROUND(I158*H158,2)</f>
        <v>0</v>
      </c>
      <c r="K158" s="139"/>
      <c r="L158" s="30"/>
      <c r="M158" s="140" t="s">
        <v>1</v>
      </c>
      <c r="N158" s="141" t="s">
        <v>36</v>
      </c>
      <c r="P158" s="142">
        <f>O158*H158</f>
        <v>0</v>
      </c>
      <c r="Q158" s="142">
        <v>0</v>
      </c>
      <c r="R158" s="142">
        <f>Q158*H158</f>
        <v>0</v>
      </c>
      <c r="S158" s="142">
        <v>0</v>
      </c>
      <c r="T158" s="143">
        <f>S158*H158</f>
        <v>0</v>
      </c>
      <c r="AR158" s="144" t="s">
        <v>119</v>
      </c>
      <c r="AT158" s="144" t="s">
        <v>115</v>
      </c>
      <c r="AU158" s="144" t="s">
        <v>81</v>
      </c>
      <c r="AY158" s="15" t="s">
        <v>114</v>
      </c>
      <c r="BE158" s="145">
        <f>IF(N158="základní",J158,0)</f>
        <v>0</v>
      </c>
      <c r="BF158" s="145">
        <f>IF(N158="snížená",J158,0)</f>
        <v>0</v>
      </c>
      <c r="BG158" s="145">
        <f>IF(N158="zákl. přenesená",J158,0)</f>
        <v>0</v>
      </c>
      <c r="BH158" s="145">
        <f>IF(N158="sníž. přenesená",J158,0)</f>
        <v>0</v>
      </c>
      <c r="BI158" s="145">
        <f>IF(N158="nulová",J158,0)</f>
        <v>0</v>
      </c>
      <c r="BJ158" s="15" t="s">
        <v>79</v>
      </c>
      <c r="BK158" s="145">
        <f>ROUND(I158*H158,2)</f>
        <v>0</v>
      </c>
      <c r="BL158" s="15" t="s">
        <v>119</v>
      </c>
      <c r="BM158" s="144" t="s">
        <v>302</v>
      </c>
    </row>
    <row r="159" spans="2:65" s="12" customFormat="1" ht="11.25">
      <c r="B159" s="161"/>
      <c r="D159" s="146" t="s">
        <v>160</v>
      </c>
      <c r="E159" s="167" t="s">
        <v>1</v>
      </c>
      <c r="F159" s="162" t="s">
        <v>303</v>
      </c>
      <c r="H159" s="163">
        <v>46.628999999999998</v>
      </c>
      <c r="I159" s="164"/>
      <c r="L159" s="161"/>
      <c r="M159" s="165"/>
      <c r="T159" s="166"/>
      <c r="AT159" s="167" t="s">
        <v>160</v>
      </c>
      <c r="AU159" s="167" t="s">
        <v>81</v>
      </c>
      <c r="AV159" s="12" t="s">
        <v>81</v>
      </c>
      <c r="AW159" s="12" t="s">
        <v>28</v>
      </c>
      <c r="AX159" s="12" t="s">
        <v>71</v>
      </c>
      <c r="AY159" s="167" t="s">
        <v>114</v>
      </c>
    </row>
    <row r="160" spans="2:65" s="12" customFormat="1" ht="11.25">
      <c r="B160" s="161"/>
      <c r="D160" s="146" t="s">
        <v>160</v>
      </c>
      <c r="E160" s="167" t="s">
        <v>1</v>
      </c>
      <c r="F160" s="162" t="s">
        <v>304</v>
      </c>
      <c r="H160" s="163">
        <v>50.543999999999997</v>
      </c>
      <c r="I160" s="164"/>
      <c r="L160" s="161"/>
      <c r="M160" s="165"/>
      <c r="T160" s="166"/>
      <c r="AT160" s="167" t="s">
        <v>160</v>
      </c>
      <c r="AU160" s="167" t="s">
        <v>81</v>
      </c>
      <c r="AV160" s="12" t="s">
        <v>81</v>
      </c>
      <c r="AW160" s="12" t="s">
        <v>28</v>
      </c>
      <c r="AX160" s="12" t="s">
        <v>71</v>
      </c>
      <c r="AY160" s="167" t="s">
        <v>114</v>
      </c>
    </row>
    <row r="161" spans="2:65" s="12" customFormat="1" ht="11.25">
      <c r="B161" s="161"/>
      <c r="D161" s="146" t="s">
        <v>160</v>
      </c>
      <c r="E161" s="167" t="s">
        <v>1</v>
      </c>
      <c r="F161" s="162" t="s">
        <v>305</v>
      </c>
      <c r="H161" s="163">
        <v>1.776</v>
      </c>
      <c r="I161" s="164"/>
      <c r="L161" s="161"/>
      <c r="M161" s="165"/>
      <c r="T161" s="166"/>
      <c r="AT161" s="167" t="s">
        <v>160</v>
      </c>
      <c r="AU161" s="167" t="s">
        <v>81</v>
      </c>
      <c r="AV161" s="12" t="s">
        <v>81</v>
      </c>
      <c r="AW161" s="12" t="s">
        <v>28</v>
      </c>
      <c r="AX161" s="12" t="s">
        <v>71</v>
      </c>
      <c r="AY161" s="167" t="s">
        <v>114</v>
      </c>
    </row>
    <row r="162" spans="2:65" s="12" customFormat="1" ht="11.25">
      <c r="B162" s="161"/>
      <c r="D162" s="146" t="s">
        <v>160</v>
      </c>
      <c r="E162" s="167" t="s">
        <v>1</v>
      </c>
      <c r="F162" s="162" t="s">
        <v>306</v>
      </c>
      <c r="H162" s="163">
        <v>13.608000000000001</v>
      </c>
      <c r="I162" s="164"/>
      <c r="L162" s="161"/>
      <c r="M162" s="165"/>
      <c r="T162" s="166"/>
      <c r="AT162" s="167" t="s">
        <v>160</v>
      </c>
      <c r="AU162" s="167" t="s">
        <v>81</v>
      </c>
      <c r="AV162" s="12" t="s">
        <v>81</v>
      </c>
      <c r="AW162" s="12" t="s">
        <v>28</v>
      </c>
      <c r="AX162" s="12" t="s">
        <v>71</v>
      </c>
      <c r="AY162" s="167" t="s">
        <v>114</v>
      </c>
    </row>
    <row r="163" spans="2:65" s="12" customFormat="1" ht="11.25">
      <c r="B163" s="161"/>
      <c r="D163" s="146" t="s">
        <v>160</v>
      </c>
      <c r="E163" s="167" t="s">
        <v>1</v>
      </c>
      <c r="F163" s="162" t="s">
        <v>307</v>
      </c>
      <c r="H163" s="163">
        <v>18.303999999999998</v>
      </c>
      <c r="I163" s="164"/>
      <c r="L163" s="161"/>
      <c r="M163" s="165"/>
      <c r="T163" s="166"/>
      <c r="AT163" s="167" t="s">
        <v>160</v>
      </c>
      <c r="AU163" s="167" t="s">
        <v>81</v>
      </c>
      <c r="AV163" s="12" t="s">
        <v>81</v>
      </c>
      <c r="AW163" s="12" t="s">
        <v>28</v>
      </c>
      <c r="AX163" s="12" t="s">
        <v>71</v>
      </c>
      <c r="AY163" s="167" t="s">
        <v>114</v>
      </c>
    </row>
    <row r="164" spans="2:65" s="12" customFormat="1" ht="22.5">
      <c r="B164" s="161"/>
      <c r="D164" s="146" t="s">
        <v>160</v>
      </c>
      <c r="E164" s="167" t="s">
        <v>1</v>
      </c>
      <c r="F164" s="162" t="s">
        <v>308</v>
      </c>
      <c r="H164" s="163">
        <v>1.268</v>
      </c>
      <c r="I164" s="164"/>
      <c r="L164" s="161"/>
      <c r="M164" s="165"/>
      <c r="T164" s="166"/>
      <c r="AT164" s="167" t="s">
        <v>160</v>
      </c>
      <c r="AU164" s="167" t="s">
        <v>81</v>
      </c>
      <c r="AV164" s="12" t="s">
        <v>81</v>
      </c>
      <c r="AW164" s="12" t="s">
        <v>28</v>
      </c>
      <c r="AX164" s="12" t="s">
        <v>71</v>
      </c>
      <c r="AY164" s="167" t="s">
        <v>114</v>
      </c>
    </row>
    <row r="165" spans="2:65" s="12" customFormat="1" ht="22.5">
      <c r="B165" s="161"/>
      <c r="D165" s="146" t="s">
        <v>160</v>
      </c>
      <c r="E165" s="167" t="s">
        <v>1</v>
      </c>
      <c r="F165" s="162" t="s">
        <v>309</v>
      </c>
      <c r="H165" s="163">
        <v>2.97</v>
      </c>
      <c r="I165" s="164"/>
      <c r="L165" s="161"/>
      <c r="M165" s="165"/>
      <c r="T165" s="166"/>
      <c r="AT165" s="167" t="s">
        <v>160</v>
      </c>
      <c r="AU165" s="167" t="s">
        <v>81</v>
      </c>
      <c r="AV165" s="12" t="s">
        <v>81</v>
      </c>
      <c r="AW165" s="12" t="s">
        <v>28</v>
      </c>
      <c r="AX165" s="12" t="s">
        <v>71</v>
      </c>
      <c r="AY165" s="167" t="s">
        <v>114</v>
      </c>
    </row>
    <row r="166" spans="2:65" s="12" customFormat="1" ht="11.25">
      <c r="B166" s="161"/>
      <c r="D166" s="146" t="s">
        <v>160</v>
      </c>
      <c r="E166" s="167" t="s">
        <v>1</v>
      </c>
      <c r="F166" s="162" t="s">
        <v>310</v>
      </c>
      <c r="H166" s="163">
        <v>-36.799999999999997</v>
      </c>
      <c r="I166" s="164"/>
      <c r="L166" s="161"/>
      <c r="M166" s="165"/>
      <c r="T166" s="166"/>
      <c r="AT166" s="167" t="s">
        <v>160</v>
      </c>
      <c r="AU166" s="167" t="s">
        <v>81</v>
      </c>
      <c r="AV166" s="12" t="s">
        <v>81</v>
      </c>
      <c r="AW166" s="12" t="s">
        <v>28</v>
      </c>
      <c r="AX166" s="12" t="s">
        <v>71</v>
      </c>
      <c r="AY166" s="167" t="s">
        <v>114</v>
      </c>
    </row>
    <row r="167" spans="2:65" s="13" customFormat="1" ht="11.25">
      <c r="B167" s="168"/>
      <c r="D167" s="146" t="s">
        <v>160</v>
      </c>
      <c r="E167" s="169" t="s">
        <v>1</v>
      </c>
      <c r="F167" s="170" t="s">
        <v>228</v>
      </c>
      <c r="H167" s="171">
        <v>98.298999999999992</v>
      </c>
      <c r="I167" s="172"/>
      <c r="L167" s="168"/>
      <c r="M167" s="173"/>
      <c r="T167" s="174"/>
      <c r="AT167" s="169" t="s">
        <v>160</v>
      </c>
      <c r="AU167" s="169" t="s">
        <v>81</v>
      </c>
      <c r="AV167" s="13" t="s">
        <v>119</v>
      </c>
      <c r="AW167" s="13" t="s">
        <v>28</v>
      </c>
      <c r="AX167" s="13" t="s">
        <v>79</v>
      </c>
      <c r="AY167" s="169" t="s">
        <v>114</v>
      </c>
    </row>
    <row r="168" spans="2:65" s="1" customFormat="1" ht="21.75" customHeight="1">
      <c r="B168" s="131"/>
      <c r="C168" s="132" t="s">
        <v>149</v>
      </c>
      <c r="D168" s="132" t="s">
        <v>115</v>
      </c>
      <c r="E168" s="133" t="s">
        <v>311</v>
      </c>
      <c r="F168" s="134" t="s">
        <v>312</v>
      </c>
      <c r="G168" s="135" t="s">
        <v>118</v>
      </c>
      <c r="H168" s="136">
        <v>1526.4</v>
      </c>
      <c r="I168" s="137"/>
      <c r="J168" s="138">
        <f>ROUND(I168*H168,2)</f>
        <v>0</v>
      </c>
      <c r="K168" s="139"/>
      <c r="L168" s="30"/>
      <c r="M168" s="140" t="s">
        <v>1</v>
      </c>
      <c r="N168" s="141" t="s">
        <v>36</v>
      </c>
      <c r="P168" s="142">
        <f>O168*H168</f>
        <v>0</v>
      </c>
      <c r="Q168" s="142">
        <v>8.4000000000000003E-4</v>
      </c>
      <c r="R168" s="142">
        <f>Q168*H168</f>
        <v>1.2821760000000002</v>
      </c>
      <c r="S168" s="142">
        <v>0</v>
      </c>
      <c r="T168" s="143">
        <f>S168*H168</f>
        <v>0</v>
      </c>
      <c r="AR168" s="144" t="s">
        <v>119</v>
      </c>
      <c r="AT168" s="144" t="s">
        <v>115</v>
      </c>
      <c r="AU168" s="144" t="s">
        <v>81</v>
      </c>
      <c r="AY168" s="15" t="s">
        <v>114</v>
      </c>
      <c r="BE168" s="145">
        <f>IF(N168="základní",J168,0)</f>
        <v>0</v>
      </c>
      <c r="BF168" s="145">
        <f>IF(N168="snížená",J168,0)</f>
        <v>0</v>
      </c>
      <c r="BG168" s="145">
        <f>IF(N168="zákl. přenesená",J168,0)</f>
        <v>0</v>
      </c>
      <c r="BH168" s="145">
        <f>IF(N168="sníž. přenesená",J168,0)</f>
        <v>0</v>
      </c>
      <c r="BI168" s="145">
        <f>IF(N168="nulová",J168,0)</f>
        <v>0</v>
      </c>
      <c r="BJ168" s="15" t="s">
        <v>79</v>
      </c>
      <c r="BK168" s="145">
        <f>ROUND(I168*H168,2)</f>
        <v>0</v>
      </c>
      <c r="BL168" s="15" t="s">
        <v>119</v>
      </c>
      <c r="BM168" s="144" t="s">
        <v>313</v>
      </c>
    </row>
    <row r="169" spans="2:65" s="12" customFormat="1" ht="11.25">
      <c r="B169" s="161"/>
      <c r="D169" s="146" t="s">
        <v>160</v>
      </c>
      <c r="E169" s="167" t="s">
        <v>1</v>
      </c>
      <c r="F169" s="162" t="s">
        <v>314</v>
      </c>
      <c r="H169" s="163">
        <v>518.1</v>
      </c>
      <c r="I169" s="164"/>
      <c r="L169" s="161"/>
      <c r="M169" s="165"/>
      <c r="T169" s="166"/>
      <c r="AT169" s="167" t="s">
        <v>160</v>
      </c>
      <c r="AU169" s="167" t="s">
        <v>81</v>
      </c>
      <c r="AV169" s="12" t="s">
        <v>81</v>
      </c>
      <c r="AW169" s="12" t="s">
        <v>28</v>
      </c>
      <c r="AX169" s="12" t="s">
        <v>71</v>
      </c>
      <c r="AY169" s="167" t="s">
        <v>114</v>
      </c>
    </row>
    <row r="170" spans="2:65" s="12" customFormat="1" ht="11.25">
      <c r="B170" s="161"/>
      <c r="D170" s="146" t="s">
        <v>160</v>
      </c>
      <c r="E170" s="167" t="s">
        <v>1</v>
      </c>
      <c r="F170" s="162" t="s">
        <v>315</v>
      </c>
      <c r="H170" s="163">
        <v>561.6</v>
      </c>
      <c r="I170" s="164"/>
      <c r="L170" s="161"/>
      <c r="M170" s="165"/>
      <c r="T170" s="166"/>
      <c r="AT170" s="167" t="s">
        <v>160</v>
      </c>
      <c r="AU170" s="167" t="s">
        <v>81</v>
      </c>
      <c r="AV170" s="12" t="s">
        <v>81</v>
      </c>
      <c r="AW170" s="12" t="s">
        <v>28</v>
      </c>
      <c r="AX170" s="12" t="s">
        <v>71</v>
      </c>
      <c r="AY170" s="167" t="s">
        <v>114</v>
      </c>
    </row>
    <row r="171" spans="2:65" s="12" customFormat="1" ht="11.25">
      <c r="B171" s="161"/>
      <c r="D171" s="146" t="s">
        <v>160</v>
      </c>
      <c r="E171" s="167" t="s">
        <v>1</v>
      </c>
      <c r="F171" s="162" t="s">
        <v>316</v>
      </c>
      <c r="H171" s="163">
        <v>14.8</v>
      </c>
      <c r="I171" s="164"/>
      <c r="L171" s="161"/>
      <c r="M171" s="165"/>
      <c r="T171" s="166"/>
      <c r="AT171" s="167" t="s">
        <v>160</v>
      </c>
      <c r="AU171" s="167" t="s">
        <v>81</v>
      </c>
      <c r="AV171" s="12" t="s">
        <v>81</v>
      </c>
      <c r="AW171" s="12" t="s">
        <v>28</v>
      </c>
      <c r="AX171" s="12" t="s">
        <v>71</v>
      </c>
      <c r="AY171" s="167" t="s">
        <v>114</v>
      </c>
    </row>
    <row r="172" spans="2:65" s="12" customFormat="1" ht="11.25">
      <c r="B172" s="161"/>
      <c r="D172" s="146" t="s">
        <v>160</v>
      </c>
      <c r="E172" s="167" t="s">
        <v>1</v>
      </c>
      <c r="F172" s="162" t="s">
        <v>317</v>
      </c>
      <c r="H172" s="163">
        <v>151.19999999999999</v>
      </c>
      <c r="I172" s="164"/>
      <c r="L172" s="161"/>
      <c r="M172" s="165"/>
      <c r="T172" s="166"/>
      <c r="AT172" s="167" t="s">
        <v>160</v>
      </c>
      <c r="AU172" s="167" t="s">
        <v>81</v>
      </c>
      <c r="AV172" s="12" t="s">
        <v>81</v>
      </c>
      <c r="AW172" s="12" t="s">
        <v>28</v>
      </c>
      <c r="AX172" s="12" t="s">
        <v>71</v>
      </c>
      <c r="AY172" s="167" t="s">
        <v>114</v>
      </c>
    </row>
    <row r="173" spans="2:65" s="12" customFormat="1" ht="11.25">
      <c r="B173" s="161"/>
      <c r="D173" s="146" t="s">
        <v>160</v>
      </c>
      <c r="E173" s="167" t="s">
        <v>1</v>
      </c>
      <c r="F173" s="162" t="s">
        <v>318</v>
      </c>
      <c r="H173" s="163">
        <v>140.80000000000001</v>
      </c>
      <c r="I173" s="164"/>
      <c r="L173" s="161"/>
      <c r="M173" s="165"/>
      <c r="T173" s="166"/>
      <c r="AT173" s="167" t="s">
        <v>160</v>
      </c>
      <c r="AU173" s="167" t="s">
        <v>81</v>
      </c>
      <c r="AV173" s="12" t="s">
        <v>81</v>
      </c>
      <c r="AW173" s="12" t="s">
        <v>28</v>
      </c>
      <c r="AX173" s="12" t="s">
        <v>71</v>
      </c>
      <c r="AY173" s="167" t="s">
        <v>114</v>
      </c>
    </row>
    <row r="174" spans="2:65" s="12" customFormat="1" ht="11.25">
      <c r="B174" s="161"/>
      <c r="D174" s="146" t="s">
        <v>160</v>
      </c>
      <c r="E174" s="167" t="s">
        <v>1</v>
      </c>
      <c r="F174" s="162" t="s">
        <v>319</v>
      </c>
      <c r="H174" s="163">
        <v>16.899999999999999</v>
      </c>
      <c r="I174" s="164"/>
      <c r="L174" s="161"/>
      <c r="M174" s="165"/>
      <c r="T174" s="166"/>
      <c r="AT174" s="167" t="s">
        <v>160</v>
      </c>
      <c r="AU174" s="167" t="s">
        <v>81</v>
      </c>
      <c r="AV174" s="12" t="s">
        <v>81</v>
      </c>
      <c r="AW174" s="12" t="s">
        <v>28</v>
      </c>
      <c r="AX174" s="12" t="s">
        <v>71</v>
      </c>
      <c r="AY174" s="167" t="s">
        <v>114</v>
      </c>
    </row>
    <row r="175" spans="2:65" s="12" customFormat="1" ht="11.25">
      <c r="B175" s="161"/>
      <c r="D175" s="146" t="s">
        <v>160</v>
      </c>
      <c r="E175" s="167" t="s">
        <v>1</v>
      </c>
      <c r="F175" s="162" t="s">
        <v>320</v>
      </c>
      <c r="H175" s="163">
        <v>33</v>
      </c>
      <c r="I175" s="164"/>
      <c r="L175" s="161"/>
      <c r="M175" s="165"/>
      <c r="T175" s="166"/>
      <c r="AT175" s="167" t="s">
        <v>160</v>
      </c>
      <c r="AU175" s="167" t="s">
        <v>81</v>
      </c>
      <c r="AV175" s="12" t="s">
        <v>81</v>
      </c>
      <c r="AW175" s="12" t="s">
        <v>28</v>
      </c>
      <c r="AX175" s="12" t="s">
        <v>71</v>
      </c>
      <c r="AY175" s="167" t="s">
        <v>114</v>
      </c>
    </row>
    <row r="176" spans="2:65" s="12" customFormat="1" ht="11.25">
      <c r="B176" s="161"/>
      <c r="D176" s="146" t="s">
        <v>160</v>
      </c>
      <c r="E176" s="167" t="s">
        <v>1</v>
      </c>
      <c r="F176" s="162" t="s">
        <v>321</v>
      </c>
      <c r="H176" s="163">
        <v>90</v>
      </c>
      <c r="I176" s="164"/>
      <c r="L176" s="161"/>
      <c r="M176" s="165"/>
      <c r="T176" s="166"/>
      <c r="AT176" s="167" t="s">
        <v>160</v>
      </c>
      <c r="AU176" s="167" t="s">
        <v>81</v>
      </c>
      <c r="AV176" s="12" t="s">
        <v>81</v>
      </c>
      <c r="AW176" s="12" t="s">
        <v>28</v>
      </c>
      <c r="AX176" s="12" t="s">
        <v>71</v>
      </c>
      <c r="AY176" s="167" t="s">
        <v>114</v>
      </c>
    </row>
    <row r="177" spans="2:65" s="13" customFormat="1" ht="11.25">
      <c r="B177" s="168"/>
      <c r="D177" s="146" t="s">
        <v>160</v>
      </c>
      <c r="E177" s="169" t="s">
        <v>1</v>
      </c>
      <c r="F177" s="170" t="s">
        <v>228</v>
      </c>
      <c r="H177" s="171">
        <v>1526.4</v>
      </c>
      <c r="I177" s="172"/>
      <c r="L177" s="168"/>
      <c r="M177" s="173"/>
      <c r="T177" s="174"/>
      <c r="AT177" s="169" t="s">
        <v>160</v>
      </c>
      <c r="AU177" s="169" t="s">
        <v>81</v>
      </c>
      <c r="AV177" s="13" t="s">
        <v>119</v>
      </c>
      <c r="AW177" s="13" t="s">
        <v>28</v>
      </c>
      <c r="AX177" s="13" t="s">
        <v>79</v>
      </c>
      <c r="AY177" s="169" t="s">
        <v>114</v>
      </c>
    </row>
    <row r="178" spans="2:65" s="1" customFormat="1" ht="24.2" customHeight="1">
      <c r="B178" s="131"/>
      <c r="C178" s="132" t="s">
        <v>154</v>
      </c>
      <c r="D178" s="132" t="s">
        <v>115</v>
      </c>
      <c r="E178" s="133" t="s">
        <v>322</v>
      </c>
      <c r="F178" s="134" t="s">
        <v>323</v>
      </c>
      <c r="G178" s="135" t="s">
        <v>118</v>
      </c>
      <c r="H178" s="136">
        <v>1526.4</v>
      </c>
      <c r="I178" s="137"/>
      <c r="J178" s="138">
        <f>ROUND(I178*H178,2)</f>
        <v>0</v>
      </c>
      <c r="K178" s="139"/>
      <c r="L178" s="30"/>
      <c r="M178" s="140" t="s">
        <v>1</v>
      </c>
      <c r="N178" s="141" t="s">
        <v>36</v>
      </c>
      <c r="P178" s="142">
        <f>O178*H178</f>
        <v>0</v>
      </c>
      <c r="Q178" s="142">
        <v>0</v>
      </c>
      <c r="R178" s="142">
        <f>Q178*H178</f>
        <v>0</v>
      </c>
      <c r="S178" s="142">
        <v>0</v>
      </c>
      <c r="T178" s="143">
        <f>S178*H178</f>
        <v>0</v>
      </c>
      <c r="AR178" s="144" t="s">
        <v>119</v>
      </c>
      <c r="AT178" s="144" t="s">
        <v>115</v>
      </c>
      <c r="AU178" s="144" t="s">
        <v>81</v>
      </c>
      <c r="AY178" s="15" t="s">
        <v>114</v>
      </c>
      <c r="BE178" s="145">
        <f>IF(N178="základní",J178,0)</f>
        <v>0</v>
      </c>
      <c r="BF178" s="145">
        <f>IF(N178="snížená",J178,0)</f>
        <v>0</v>
      </c>
      <c r="BG178" s="145">
        <f>IF(N178="zákl. přenesená",J178,0)</f>
        <v>0</v>
      </c>
      <c r="BH178" s="145">
        <f>IF(N178="sníž. přenesená",J178,0)</f>
        <v>0</v>
      </c>
      <c r="BI178" s="145">
        <f>IF(N178="nulová",J178,0)</f>
        <v>0</v>
      </c>
      <c r="BJ178" s="15" t="s">
        <v>79</v>
      </c>
      <c r="BK178" s="145">
        <f>ROUND(I178*H178,2)</f>
        <v>0</v>
      </c>
      <c r="BL178" s="15" t="s">
        <v>119</v>
      </c>
      <c r="BM178" s="144" t="s">
        <v>324</v>
      </c>
    </row>
    <row r="179" spans="2:65" s="1" customFormat="1" ht="37.9" customHeight="1">
      <c r="B179" s="131"/>
      <c r="C179" s="132" t="s">
        <v>162</v>
      </c>
      <c r="D179" s="132" t="s">
        <v>115</v>
      </c>
      <c r="E179" s="133" t="s">
        <v>325</v>
      </c>
      <c r="F179" s="134" t="s">
        <v>326</v>
      </c>
      <c r="G179" s="135" t="s">
        <v>264</v>
      </c>
      <c r="H179" s="136">
        <v>1133.008</v>
      </c>
      <c r="I179" s="137"/>
      <c r="J179" s="138">
        <f>ROUND(I179*H179,2)</f>
        <v>0</v>
      </c>
      <c r="K179" s="139"/>
      <c r="L179" s="30"/>
      <c r="M179" s="140" t="s">
        <v>1</v>
      </c>
      <c r="N179" s="141" t="s">
        <v>36</v>
      </c>
      <c r="P179" s="142">
        <f>O179*H179</f>
        <v>0</v>
      </c>
      <c r="Q179" s="142">
        <v>0</v>
      </c>
      <c r="R179" s="142">
        <f>Q179*H179</f>
        <v>0</v>
      </c>
      <c r="S179" s="142">
        <v>0</v>
      </c>
      <c r="T179" s="143">
        <f>S179*H179</f>
        <v>0</v>
      </c>
      <c r="AR179" s="144" t="s">
        <v>119</v>
      </c>
      <c r="AT179" s="144" t="s">
        <v>115</v>
      </c>
      <c r="AU179" s="144" t="s">
        <v>81</v>
      </c>
      <c r="AY179" s="15" t="s">
        <v>114</v>
      </c>
      <c r="BE179" s="145">
        <f>IF(N179="základní",J179,0)</f>
        <v>0</v>
      </c>
      <c r="BF179" s="145">
        <f>IF(N179="snížená",J179,0)</f>
        <v>0</v>
      </c>
      <c r="BG179" s="145">
        <f>IF(N179="zákl. přenesená",J179,0)</f>
        <v>0</v>
      </c>
      <c r="BH179" s="145">
        <f>IF(N179="sníž. přenesená",J179,0)</f>
        <v>0</v>
      </c>
      <c r="BI179" s="145">
        <f>IF(N179="nulová",J179,0)</f>
        <v>0</v>
      </c>
      <c r="BJ179" s="15" t="s">
        <v>79</v>
      </c>
      <c r="BK179" s="145">
        <f>ROUND(I179*H179,2)</f>
        <v>0</v>
      </c>
      <c r="BL179" s="15" t="s">
        <v>119</v>
      </c>
      <c r="BM179" s="144" t="s">
        <v>327</v>
      </c>
    </row>
    <row r="180" spans="2:65" s="12" customFormat="1" ht="22.5">
      <c r="B180" s="161"/>
      <c r="D180" s="146" t="s">
        <v>160</v>
      </c>
      <c r="E180" s="167" t="s">
        <v>1</v>
      </c>
      <c r="F180" s="162" t="s">
        <v>328</v>
      </c>
      <c r="H180" s="163">
        <v>765.49300000000005</v>
      </c>
      <c r="I180" s="164"/>
      <c r="L180" s="161"/>
      <c r="M180" s="165"/>
      <c r="T180" s="166"/>
      <c r="AT180" s="167" t="s">
        <v>160</v>
      </c>
      <c r="AU180" s="167" t="s">
        <v>81</v>
      </c>
      <c r="AV180" s="12" t="s">
        <v>81</v>
      </c>
      <c r="AW180" s="12" t="s">
        <v>28</v>
      </c>
      <c r="AX180" s="12" t="s">
        <v>71</v>
      </c>
      <c r="AY180" s="167" t="s">
        <v>114</v>
      </c>
    </row>
    <row r="181" spans="2:65" s="12" customFormat="1" ht="11.25">
      <c r="B181" s="161"/>
      <c r="D181" s="146" t="s">
        <v>160</v>
      </c>
      <c r="E181" s="167" t="s">
        <v>1</v>
      </c>
      <c r="F181" s="162" t="s">
        <v>329</v>
      </c>
      <c r="H181" s="163">
        <v>367.51499999999999</v>
      </c>
      <c r="I181" s="164"/>
      <c r="L181" s="161"/>
      <c r="M181" s="165"/>
      <c r="T181" s="166"/>
      <c r="AT181" s="167" t="s">
        <v>160</v>
      </c>
      <c r="AU181" s="167" t="s">
        <v>81</v>
      </c>
      <c r="AV181" s="12" t="s">
        <v>81</v>
      </c>
      <c r="AW181" s="12" t="s">
        <v>28</v>
      </c>
      <c r="AX181" s="12" t="s">
        <v>71</v>
      </c>
      <c r="AY181" s="167" t="s">
        <v>114</v>
      </c>
    </row>
    <row r="182" spans="2:65" s="13" customFormat="1" ht="11.25">
      <c r="B182" s="168"/>
      <c r="D182" s="146" t="s">
        <v>160</v>
      </c>
      <c r="E182" s="169" t="s">
        <v>1</v>
      </c>
      <c r="F182" s="170" t="s">
        <v>228</v>
      </c>
      <c r="H182" s="171">
        <v>1133.008</v>
      </c>
      <c r="I182" s="172"/>
      <c r="L182" s="168"/>
      <c r="M182" s="173"/>
      <c r="T182" s="174"/>
      <c r="AT182" s="169" t="s">
        <v>160</v>
      </c>
      <c r="AU182" s="169" t="s">
        <v>81</v>
      </c>
      <c r="AV182" s="13" t="s">
        <v>119</v>
      </c>
      <c r="AW182" s="13" t="s">
        <v>28</v>
      </c>
      <c r="AX182" s="13" t="s">
        <v>79</v>
      </c>
      <c r="AY182" s="169" t="s">
        <v>114</v>
      </c>
    </row>
    <row r="183" spans="2:65" s="1" customFormat="1" ht="37.9" customHeight="1">
      <c r="B183" s="131"/>
      <c r="C183" s="132" t="s">
        <v>167</v>
      </c>
      <c r="D183" s="132" t="s">
        <v>115</v>
      </c>
      <c r="E183" s="133" t="s">
        <v>330</v>
      </c>
      <c r="F183" s="134" t="s">
        <v>331</v>
      </c>
      <c r="G183" s="135" t="s">
        <v>264</v>
      </c>
      <c r="H183" s="136">
        <v>397.97800000000001</v>
      </c>
      <c r="I183" s="137"/>
      <c r="J183" s="138">
        <f>ROUND(I183*H183,2)</f>
        <v>0</v>
      </c>
      <c r="K183" s="139"/>
      <c r="L183" s="30"/>
      <c r="M183" s="140" t="s">
        <v>1</v>
      </c>
      <c r="N183" s="141" t="s">
        <v>36</v>
      </c>
      <c r="P183" s="142">
        <f>O183*H183</f>
        <v>0</v>
      </c>
      <c r="Q183" s="142">
        <v>0</v>
      </c>
      <c r="R183" s="142">
        <f>Q183*H183</f>
        <v>0</v>
      </c>
      <c r="S183" s="142">
        <v>0</v>
      </c>
      <c r="T183" s="143">
        <f>S183*H183</f>
        <v>0</v>
      </c>
      <c r="AR183" s="144" t="s">
        <v>119</v>
      </c>
      <c r="AT183" s="144" t="s">
        <v>115</v>
      </c>
      <c r="AU183" s="144" t="s">
        <v>81</v>
      </c>
      <c r="AY183" s="15" t="s">
        <v>114</v>
      </c>
      <c r="BE183" s="145">
        <f>IF(N183="základní",J183,0)</f>
        <v>0</v>
      </c>
      <c r="BF183" s="145">
        <f>IF(N183="snížená",J183,0)</f>
        <v>0</v>
      </c>
      <c r="BG183" s="145">
        <f>IF(N183="zákl. přenesená",J183,0)</f>
        <v>0</v>
      </c>
      <c r="BH183" s="145">
        <f>IF(N183="sníž. přenesená",J183,0)</f>
        <v>0</v>
      </c>
      <c r="BI183" s="145">
        <f>IF(N183="nulová",J183,0)</f>
        <v>0</v>
      </c>
      <c r="BJ183" s="15" t="s">
        <v>79</v>
      </c>
      <c r="BK183" s="145">
        <f>ROUND(I183*H183,2)</f>
        <v>0</v>
      </c>
      <c r="BL183" s="15" t="s">
        <v>119</v>
      </c>
      <c r="BM183" s="144" t="s">
        <v>332</v>
      </c>
    </row>
    <row r="184" spans="2:65" s="1" customFormat="1" ht="19.5">
      <c r="B184" s="30"/>
      <c r="D184" s="146" t="s">
        <v>124</v>
      </c>
      <c r="F184" s="147" t="s">
        <v>333</v>
      </c>
      <c r="I184" s="148"/>
      <c r="L184" s="30"/>
      <c r="M184" s="149"/>
      <c r="T184" s="54"/>
      <c r="AT184" s="15" t="s">
        <v>124</v>
      </c>
      <c r="AU184" s="15" t="s">
        <v>81</v>
      </c>
    </row>
    <row r="185" spans="2:65" s="12" customFormat="1" ht="11.25">
      <c r="B185" s="161"/>
      <c r="D185" s="146" t="s">
        <v>160</v>
      </c>
      <c r="E185" s="167" t="s">
        <v>1</v>
      </c>
      <c r="F185" s="162" t="s">
        <v>334</v>
      </c>
      <c r="H185" s="163">
        <v>765.49300000000005</v>
      </c>
      <c r="I185" s="164"/>
      <c r="L185" s="161"/>
      <c r="M185" s="165"/>
      <c r="T185" s="166"/>
      <c r="AT185" s="167" t="s">
        <v>160</v>
      </c>
      <c r="AU185" s="167" t="s">
        <v>81</v>
      </c>
      <c r="AV185" s="12" t="s">
        <v>81</v>
      </c>
      <c r="AW185" s="12" t="s">
        <v>28</v>
      </c>
      <c r="AX185" s="12" t="s">
        <v>71</v>
      </c>
      <c r="AY185" s="167" t="s">
        <v>114</v>
      </c>
    </row>
    <row r="186" spans="2:65" s="12" customFormat="1" ht="11.25">
      <c r="B186" s="161"/>
      <c r="D186" s="146" t="s">
        <v>160</v>
      </c>
      <c r="E186" s="167" t="s">
        <v>1</v>
      </c>
      <c r="F186" s="162" t="s">
        <v>335</v>
      </c>
      <c r="H186" s="163">
        <v>-367.51499999999999</v>
      </c>
      <c r="I186" s="164"/>
      <c r="L186" s="161"/>
      <c r="M186" s="165"/>
      <c r="T186" s="166"/>
      <c r="AT186" s="167" t="s">
        <v>160</v>
      </c>
      <c r="AU186" s="167" t="s">
        <v>81</v>
      </c>
      <c r="AV186" s="12" t="s">
        <v>81</v>
      </c>
      <c r="AW186" s="12" t="s">
        <v>28</v>
      </c>
      <c r="AX186" s="12" t="s">
        <v>71</v>
      </c>
      <c r="AY186" s="167" t="s">
        <v>114</v>
      </c>
    </row>
    <row r="187" spans="2:65" s="13" customFormat="1" ht="11.25">
      <c r="B187" s="168"/>
      <c r="D187" s="146" t="s">
        <v>160</v>
      </c>
      <c r="E187" s="169" t="s">
        <v>1</v>
      </c>
      <c r="F187" s="170" t="s">
        <v>228</v>
      </c>
      <c r="H187" s="171">
        <v>397.97800000000007</v>
      </c>
      <c r="I187" s="172"/>
      <c r="L187" s="168"/>
      <c r="M187" s="173"/>
      <c r="T187" s="174"/>
      <c r="AT187" s="169" t="s">
        <v>160</v>
      </c>
      <c r="AU187" s="169" t="s">
        <v>81</v>
      </c>
      <c r="AV187" s="13" t="s">
        <v>119</v>
      </c>
      <c r="AW187" s="13" t="s">
        <v>28</v>
      </c>
      <c r="AX187" s="13" t="s">
        <v>79</v>
      </c>
      <c r="AY187" s="169" t="s">
        <v>114</v>
      </c>
    </row>
    <row r="188" spans="2:65" s="1" customFormat="1" ht="24.2" customHeight="1">
      <c r="B188" s="131"/>
      <c r="C188" s="132" t="s">
        <v>8</v>
      </c>
      <c r="D188" s="132" t="s">
        <v>115</v>
      </c>
      <c r="E188" s="133" t="s">
        <v>336</v>
      </c>
      <c r="F188" s="134" t="s">
        <v>337</v>
      </c>
      <c r="G188" s="135" t="s">
        <v>264</v>
      </c>
      <c r="H188" s="136">
        <v>765.49300000000005</v>
      </c>
      <c r="I188" s="137"/>
      <c r="J188" s="138">
        <f>ROUND(I188*H188,2)</f>
        <v>0</v>
      </c>
      <c r="K188" s="139"/>
      <c r="L188" s="30"/>
      <c r="M188" s="140" t="s">
        <v>1</v>
      </c>
      <c r="N188" s="141" t="s">
        <v>36</v>
      </c>
      <c r="P188" s="142">
        <f>O188*H188</f>
        <v>0</v>
      </c>
      <c r="Q188" s="142">
        <v>0</v>
      </c>
      <c r="R188" s="142">
        <f>Q188*H188</f>
        <v>0</v>
      </c>
      <c r="S188" s="142">
        <v>0</v>
      </c>
      <c r="T188" s="143">
        <f>S188*H188</f>
        <v>0</v>
      </c>
      <c r="AR188" s="144" t="s">
        <v>119</v>
      </c>
      <c r="AT188" s="144" t="s">
        <v>115</v>
      </c>
      <c r="AU188" s="144" t="s">
        <v>81</v>
      </c>
      <c r="AY188" s="15" t="s">
        <v>114</v>
      </c>
      <c r="BE188" s="145">
        <f>IF(N188="základní",J188,0)</f>
        <v>0</v>
      </c>
      <c r="BF188" s="145">
        <f>IF(N188="snížená",J188,0)</f>
        <v>0</v>
      </c>
      <c r="BG188" s="145">
        <f>IF(N188="zákl. přenesená",J188,0)</f>
        <v>0</v>
      </c>
      <c r="BH188" s="145">
        <f>IF(N188="sníž. přenesená",J188,0)</f>
        <v>0</v>
      </c>
      <c r="BI188" s="145">
        <f>IF(N188="nulová",J188,0)</f>
        <v>0</v>
      </c>
      <c r="BJ188" s="15" t="s">
        <v>79</v>
      </c>
      <c r="BK188" s="145">
        <f>ROUND(I188*H188,2)</f>
        <v>0</v>
      </c>
      <c r="BL188" s="15" t="s">
        <v>119</v>
      </c>
      <c r="BM188" s="144" t="s">
        <v>338</v>
      </c>
    </row>
    <row r="189" spans="2:65" s="12" customFormat="1" ht="11.25">
      <c r="B189" s="161"/>
      <c r="D189" s="146" t="s">
        <v>160</v>
      </c>
      <c r="E189" s="167" t="s">
        <v>1</v>
      </c>
      <c r="F189" s="162" t="s">
        <v>339</v>
      </c>
      <c r="H189" s="163">
        <v>367.51499999999999</v>
      </c>
      <c r="I189" s="164"/>
      <c r="L189" s="161"/>
      <c r="M189" s="165"/>
      <c r="T189" s="166"/>
      <c r="AT189" s="167" t="s">
        <v>160</v>
      </c>
      <c r="AU189" s="167" t="s">
        <v>81</v>
      </c>
      <c r="AV189" s="12" t="s">
        <v>81</v>
      </c>
      <c r="AW189" s="12" t="s">
        <v>28</v>
      </c>
      <c r="AX189" s="12" t="s">
        <v>71</v>
      </c>
      <c r="AY189" s="167" t="s">
        <v>114</v>
      </c>
    </row>
    <row r="190" spans="2:65" s="12" customFormat="1" ht="22.5">
      <c r="B190" s="161"/>
      <c r="D190" s="146" t="s">
        <v>160</v>
      </c>
      <c r="E190" s="167" t="s">
        <v>1</v>
      </c>
      <c r="F190" s="162" t="s">
        <v>340</v>
      </c>
      <c r="H190" s="163">
        <v>397.97800000000001</v>
      </c>
      <c r="I190" s="164"/>
      <c r="L190" s="161"/>
      <c r="M190" s="165"/>
      <c r="T190" s="166"/>
      <c r="AT190" s="167" t="s">
        <v>160</v>
      </c>
      <c r="AU190" s="167" t="s">
        <v>81</v>
      </c>
      <c r="AV190" s="12" t="s">
        <v>81</v>
      </c>
      <c r="AW190" s="12" t="s">
        <v>28</v>
      </c>
      <c r="AX190" s="12" t="s">
        <v>71</v>
      </c>
      <c r="AY190" s="167" t="s">
        <v>114</v>
      </c>
    </row>
    <row r="191" spans="2:65" s="13" customFormat="1" ht="11.25">
      <c r="B191" s="168"/>
      <c r="D191" s="146" t="s">
        <v>160</v>
      </c>
      <c r="E191" s="169" t="s">
        <v>1</v>
      </c>
      <c r="F191" s="170" t="s">
        <v>228</v>
      </c>
      <c r="H191" s="171">
        <v>765.49299999999994</v>
      </c>
      <c r="I191" s="172"/>
      <c r="L191" s="168"/>
      <c r="M191" s="173"/>
      <c r="T191" s="174"/>
      <c r="AT191" s="169" t="s">
        <v>160</v>
      </c>
      <c r="AU191" s="169" t="s">
        <v>81</v>
      </c>
      <c r="AV191" s="13" t="s">
        <v>119</v>
      </c>
      <c r="AW191" s="13" t="s">
        <v>28</v>
      </c>
      <c r="AX191" s="13" t="s">
        <v>79</v>
      </c>
      <c r="AY191" s="169" t="s">
        <v>114</v>
      </c>
    </row>
    <row r="192" spans="2:65" s="1" customFormat="1" ht="24.2" customHeight="1">
      <c r="B192" s="131"/>
      <c r="C192" s="132" t="s">
        <v>176</v>
      </c>
      <c r="D192" s="132" t="s">
        <v>115</v>
      </c>
      <c r="E192" s="133" t="s">
        <v>341</v>
      </c>
      <c r="F192" s="134" t="s">
        <v>342</v>
      </c>
      <c r="G192" s="135" t="s">
        <v>214</v>
      </c>
      <c r="H192" s="136">
        <v>716.36</v>
      </c>
      <c r="I192" s="137"/>
      <c r="J192" s="138">
        <f>ROUND(I192*H192,2)</f>
        <v>0</v>
      </c>
      <c r="K192" s="139"/>
      <c r="L192" s="30"/>
      <c r="M192" s="140" t="s">
        <v>1</v>
      </c>
      <c r="N192" s="141" t="s">
        <v>36</v>
      </c>
      <c r="P192" s="142">
        <f>O192*H192</f>
        <v>0</v>
      </c>
      <c r="Q192" s="142">
        <v>0</v>
      </c>
      <c r="R192" s="142">
        <f>Q192*H192</f>
        <v>0</v>
      </c>
      <c r="S192" s="142">
        <v>0</v>
      </c>
      <c r="T192" s="143">
        <f>S192*H192</f>
        <v>0</v>
      </c>
      <c r="AR192" s="144" t="s">
        <v>119</v>
      </c>
      <c r="AT192" s="144" t="s">
        <v>115</v>
      </c>
      <c r="AU192" s="144" t="s">
        <v>81</v>
      </c>
      <c r="AY192" s="15" t="s">
        <v>114</v>
      </c>
      <c r="BE192" s="145">
        <f>IF(N192="základní",J192,0)</f>
        <v>0</v>
      </c>
      <c r="BF192" s="145">
        <f>IF(N192="snížená",J192,0)</f>
        <v>0</v>
      </c>
      <c r="BG192" s="145">
        <f>IF(N192="zákl. přenesená",J192,0)</f>
        <v>0</v>
      </c>
      <c r="BH192" s="145">
        <f>IF(N192="sníž. přenesená",J192,0)</f>
        <v>0</v>
      </c>
      <c r="BI192" s="145">
        <f>IF(N192="nulová",J192,0)</f>
        <v>0</v>
      </c>
      <c r="BJ192" s="15" t="s">
        <v>79</v>
      </c>
      <c r="BK192" s="145">
        <f>ROUND(I192*H192,2)</f>
        <v>0</v>
      </c>
      <c r="BL192" s="15" t="s">
        <v>119</v>
      </c>
      <c r="BM192" s="144" t="s">
        <v>343</v>
      </c>
    </row>
    <row r="193" spans="2:65" s="12" customFormat="1" ht="11.25">
      <c r="B193" s="161"/>
      <c r="D193" s="146" t="s">
        <v>160</v>
      </c>
      <c r="E193" s="167" t="s">
        <v>1</v>
      </c>
      <c r="F193" s="162" t="s">
        <v>344</v>
      </c>
      <c r="H193" s="163">
        <v>716.36</v>
      </c>
      <c r="I193" s="164"/>
      <c r="L193" s="161"/>
      <c r="M193" s="165"/>
      <c r="T193" s="166"/>
      <c r="AT193" s="167" t="s">
        <v>160</v>
      </c>
      <c r="AU193" s="167" t="s">
        <v>81</v>
      </c>
      <c r="AV193" s="12" t="s">
        <v>81</v>
      </c>
      <c r="AW193" s="12" t="s">
        <v>28</v>
      </c>
      <c r="AX193" s="12" t="s">
        <v>79</v>
      </c>
      <c r="AY193" s="167" t="s">
        <v>114</v>
      </c>
    </row>
    <row r="194" spans="2:65" s="1" customFormat="1" ht="16.5" customHeight="1">
      <c r="B194" s="131"/>
      <c r="C194" s="132" t="s">
        <v>180</v>
      </c>
      <c r="D194" s="132" t="s">
        <v>115</v>
      </c>
      <c r="E194" s="133" t="s">
        <v>345</v>
      </c>
      <c r="F194" s="134" t="s">
        <v>346</v>
      </c>
      <c r="G194" s="135" t="s">
        <v>264</v>
      </c>
      <c r="H194" s="136">
        <v>1163.471</v>
      </c>
      <c r="I194" s="137"/>
      <c r="J194" s="138">
        <f>ROUND(I194*H194,2)</f>
        <v>0</v>
      </c>
      <c r="K194" s="139"/>
      <c r="L194" s="30"/>
      <c r="M194" s="140" t="s">
        <v>1</v>
      </c>
      <c r="N194" s="141" t="s">
        <v>36</v>
      </c>
      <c r="P194" s="142">
        <f>O194*H194</f>
        <v>0</v>
      </c>
      <c r="Q194" s="142">
        <v>0</v>
      </c>
      <c r="R194" s="142">
        <f>Q194*H194</f>
        <v>0</v>
      </c>
      <c r="S194" s="142">
        <v>0</v>
      </c>
      <c r="T194" s="143">
        <f>S194*H194</f>
        <v>0</v>
      </c>
      <c r="AR194" s="144" t="s">
        <v>119</v>
      </c>
      <c r="AT194" s="144" t="s">
        <v>115</v>
      </c>
      <c r="AU194" s="144" t="s">
        <v>81</v>
      </c>
      <c r="AY194" s="15" t="s">
        <v>114</v>
      </c>
      <c r="BE194" s="145">
        <f>IF(N194="základní",J194,0)</f>
        <v>0</v>
      </c>
      <c r="BF194" s="145">
        <f>IF(N194="snížená",J194,0)</f>
        <v>0</v>
      </c>
      <c r="BG194" s="145">
        <f>IF(N194="zákl. přenesená",J194,0)</f>
        <v>0</v>
      </c>
      <c r="BH194" s="145">
        <f>IF(N194="sníž. přenesená",J194,0)</f>
        <v>0</v>
      </c>
      <c r="BI194" s="145">
        <f>IF(N194="nulová",J194,0)</f>
        <v>0</v>
      </c>
      <c r="BJ194" s="15" t="s">
        <v>79</v>
      </c>
      <c r="BK194" s="145">
        <f>ROUND(I194*H194,2)</f>
        <v>0</v>
      </c>
      <c r="BL194" s="15" t="s">
        <v>119</v>
      </c>
      <c r="BM194" s="144" t="s">
        <v>347</v>
      </c>
    </row>
    <row r="195" spans="2:65" s="12" customFormat="1" ht="11.25">
      <c r="B195" s="161"/>
      <c r="D195" s="146" t="s">
        <v>160</v>
      </c>
      <c r="E195" s="167" t="s">
        <v>1</v>
      </c>
      <c r="F195" s="162" t="s">
        <v>348</v>
      </c>
      <c r="H195" s="163">
        <v>397.97800000000001</v>
      </c>
      <c r="I195" s="164"/>
      <c r="L195" s="161"/>
      <c r="M195" s="165"/>
      <c r="T195" s="166"/>
      <c r="AT195" s="167" t="s">
        <v>160</v>
      </c>
      <c r="AU195" s="167" t="s">
        <v>81</v>
      </c>
      <c r="AV195" s="12" t="s">
        <v>81</v>
      </c>
      <c r="AW195" s="12" t="s">
        <v>28</v>
      </c>
      <c r="AX195" s="12" t="s">
        <v>71</v>
      </c>
      <c r="AY195" s="167" t="s">
        <v>114</v>
      </c>
    </row>
    <row r="196" spans="2:65" s="12" customFormat="1" ht="11.25">
      <c r="B196" s="161"/>
      <c r="D196" s="146" t="s">
        <v>160</v>
      </c>
      <c r="E196" s="167" t="s">
        <v>1</v>
      </c>
      <c r="F196" s="162" t="s">
        <v>349</v>
      </c>
      <c r="H196" s="163">
        <v>765.49300000000005</v>
      </c>
      <c r="I196" s="164"/>
      <c r="L196" s="161"/>
      <c r="M196" s="165"/>
      <c r="T196" s="166"/>
      <c r="AT196" s="167" t="s">
        <v>160</v>
      </c>
      <c r="AU196" s="167" t="s">
        <v>81</v>
      </c>
      <c r="AV196" s="12" t="s">
        <v>81</v>
      </c>
      <c r="AW196" s="12" t="s">
        <v>28</v>
      </c>
      <c r="AX196" s="12" t="s">
        <v>71</v>
      </c>
      <c r="AY196" s="167" t="s">
        <v>114</v>
      </c>
    </row>
    <row r="197" spans="2:65" s="13" customFormat="1" ht="11.25">
      <c r="B197" s="168"/>
      <c r="D197" s="146" t="s">
        <v>160</v>
      </c>
      <c r="E197" s="169" t="s">
        <v>1</v>
      </c>
      <c r="F197" s="170" t="s">
        <v>228</v>
      </c>
      <c r="H197" s="171">
        <v>1163.471</v>
      </c>
      <c r="I197" s="172"/>
      <c r="L197" s="168"/>
      <c r="M197" s="173"/>
      <c r="T197" s="174"/>
      <c r="AT197" s="169" t="s">
        <v>160</v>
      </c>
      <c r="AU197" s="169" t="s">
        <v>81</v>
      </c>
      <c r="AV197" s="13" t="s">
        <v>119</v>
      </c>
      <c r="AW197" s="13" t="s">
        <v>28</v>
      </c>
      <c r="AX197" s="13" t="s">
        <v>79</v>
      </c>
      <c r="AY197" s="169" t="s">
        <v>114</v>
      </c>
    </row>
    <row r="198" spans="2:65" s="1" customFormat="1" ht="24.2" customHeight="1">
      <c r="B198" s="131"/>
      <c r="C198" s="132" t="s">
        <v>184</v>
      </c>
      <c r="D198" s="132" t="s">
        <v>115</v>
      </c>
      <c r="E198" s="133" t="s">
        <v>350</v>
      </c>
      <c r="F198" s="134" t="s">
        <v>351</v>
      </c>
      <c r="G198" s="135" t="s">
        <v>264</v>
      </c>
      <c r="H198" s="136">
        <v>367.51499999999999</v>
      </c>
      <c r="I198" s="137"/>
      <c r="J198" s="138">
        <f>ROUND(I198*H198,2)</f>
        <v>0</v>
      </c>
      <c r="K198" s="139"/>
      <c r="L198" s="30"/>
      <c r="M198" s="140" t="s">
        <v>1</v>
      </c>
      <c r="N198" s="141" t="s">
        <v>36</v>
      </c>
      <c r="P198" s="142">
        <f>O198*H198</f>
        <v>0</v>
      </c>
      <c r="Q198" s="142">
        <v>0</v>
      </c>
      <c r="R198" s="142">
        <f>Q198*H198</f>
        <v>0</v>
      </c>
      <c r="S198" s="142">
        <v>0</v>
      </c>
      <c r="T198" s="143">
        <f>S198*H198</f>
        <v>0</v>
      </c>
      <c r="AR198" s="144" t="s">
        <v>119</v>
      </c>
      <c r="AT198" s="144" t="s">
        <v>115</v>
      </c>
      <c r="AU198" s="144" t="s">
        <v>81</v>
      </c>
      <c r="AY198" s="15" t="s">
        <v>114</v>
      </c>
      <c r="BE198" s="145">
        <f>IF(N198="základní",J198,0)</f>
        <v>0</v>
      </c>
      <c r="BF198" s="145">
        <f>IF(N198="snížená",J198,0)</f>
        <v>0</v>
      </c>
      <c r="BG198" s="145">
        <f>IF(N198="zákl. přenesená",J198,0)</f>
        <v>0</v>
      </c>
      <c r="BH198" s="145">
        <f>IF(N198="sníž. přenesená",J198,0)</f>
        <v>0</v>
      </c>
      <c r="BI198" s="145">
        <f>IF(N198="nulová",J198,0)</f>
        <v>0</v>
      </c>
      <c r="BJ198" s="15" t="s">
        <v>79</v>
      </c>
      <c r="BK198" s="145">
        <f>ROUND(I198*H198,2)</f>
        <v>0</v>
      </c>
      <c r="BL198" s="15" t="s">
        <v>119</v>
      </c>
      <c r="BM198" s="144" t="s">
        <v>352</v>
      </c>
    </row>
    <row r="199" spans="2:65" s="1" customFormat="1" ht="19.5">
      <c r="B199" s="30"/>
      <c r="D199" s="146" t="s">
        <v>124</v>
      </c>
      <c r="F199" s="147" t="s">
        <v>353</v>
      </c>
      <c r="I199" s="148"/>
      <c r="L199" s="30"/>
      <c r="M199" s="149"/>
      <c r="T199" s="54"/>
      <c r="AT199" s="15" t="s">
        <v>124</v>
      </c>
      <c r="AU199" s="15" t="s">
        <v>81</v>
      </c>
    </row>
    <row r="200" spans="2:65" s="12" customFormat="1" ht="11.25">
      <c r="B200" s="161"/>
      <c r="D200" s="146" t="s">
        <v>160</v>
      </c>
      <c r="E200" s="167" t="s">
        <v>1</v>
      </c>
      <c r="F200" s="162" t="s">
        <v>354</v>
      </c>
      <c r="H200" s="163">
        <v>148.36500000000001</v>
      </c>
      <c r="I200" s="164"/>
      <c r="L200" s="161"/>
      <c r="M200" s="165"/>
      <c r="T200" s="166"/>
      <c r="AT200" s="167" t="s">
        <v>160</v>
      </c>
      <c r="AU200" s="167" t="s">
        <v>81</v>
      </c>
      <c r="AV200" s="12" t="s">
        <v>81</v>
      </c>
      <c r="AW200" s="12" t="s">
        <v>28</v>
      </c>
      <c r="AX200" s="12" t="s">
        <v>71</v>
      </c>
      <c r="AY200" s="167" t="s">
        <v>114</v>
      </c>
    </row>
    <row r="201" spans="2:65" s="12" customFormat="1" ht="11.25">
      <c r="B201" s="161"/>
      <c r="D201" s="146" t="s">
        <v>160</v>
      </c>
      <c r="E201" s="167" t="s">
        <v>1</v>
      </c>
      <c r="F201" s="162" t="s">
        <v>355</v>
      </c>
      <c r="H201" s="163">
        <v>116.64</v>
      </c>
      <c r="I201" s="164"/>
      <c r="L201" s="161"/>
      <c r="M201" s="165"/>
      <c r="T201" s="166"/>
      <c r="AT201" s="167" t="s">
        <v>160</v>
      </c>
      <c r="AU201" s="167" t="s">
        <v>81</v>
      </c>
      <c r="AV201" s="12" t="s">
        <v>81</v>
      </c>
      <c r="AW201" s="12" t="s">
        <v>28</v>
      </c>
      <c r="AX201" s="12" t="s">
        <v>71</v>
      </c>
      <c r="AY201" s="167" t="s">
        <v>114</v>
      </c>
    </row>
    <row r="202" spans="2:65" s="12" customFormat="1" ht="11.25">
      <c r="B202" s="161"/>
      <c r="D202" s="146" t="s">
        <v>160</v>
      </c>
      <c r="E202" s="167" t="s">
        <v>1</v>
      </c>
      <c r="F202" s="162" t="s">
        <v>356</v>
      </c>
      <c r="H202" s="163">
        <v>4.32</v>
      </c>
      <c r="I202" s="164"/>
      <c r="L202" s="161"/>
      <c r="M202" s="165"/>
      <c r="T202" s="166"/>
      <c r="AT202" s="167" t="s">
        <v>160</v>
      </c>
      <c r="AU202" s="167" t="s">
        <v>81</v>
      </c>
      <c r="AV202" s="12" t="s">
        <v>81</v>
      </c>
      <c r="AW202" s="12" t="s">
        <v>28</v>
      </c>
      <c r="AX202" s="12" t="s">
        <v>71</v>
      </c>
      <c r="AY202" s="167" t="s">
        <v>114</v>
      </c>
    </row>
    <row r="203" spans="2:65" s="12" customFormat="1" ht="11.25">
      <c r="B203" s="161"/>
      <c r="D203" s="146" t="s">
        <v>160</v>
      </c>
      <c r="E203" s="167" t="s">
        <v>1</v>
      </c>
      <c r="F203" s="162" t="s">
        <v>357</v>
      </c>
      <c r="H203" s="163">
        <v>41.31</v>
      </c>
      <c r="I203" s="164"/>
      <c r="L203" s="161"/>
      <c r="M203" s="165"/>
      <c r="T203" s="166"/>
      <c r="AT203" s="167" t="s">
        <v>160</v>
      </c>
      <c r="AU203" s="167" t="s">
        <v>81</v>
      </c>
      <c r="AV203" s="12" t="s">
        <v>81</v>
      </c>
      <c r="AW203" s="12" t="s">
        <v>28</v>
      </c>
      <c r="AX203" s="12" t="s">
        <v>71</v>
      </c>
      <c r="AY203" s="167" t="s">
        <v>114</v>
      </c>
    </row>
    <row r="204" spans="2:65" s="12" customFormat="1" ht="11.25">
      <c r="B204" s="161"/>
      <c r="D204" s="146" t="s">
        <v>160</v>
      </c>
      <c r="E204" s="167" t="s">
        <v>1</v>
      </c>
      <c r="F204" s="162" t="s">
        <v>358</v>
      </c>
      <c r="H204" s="163">
        <v>51.48</v>
      </c>
      <c r="I204" s="164"/>
      <c r="L204" s="161"/>
      <c r="M204" s="165"/>
      <c r="T204" s="166"/>
      <c r="AT204" s="167" t="s">
        <v>160</v>
      </c>
      <c r="AU204" s="167" t="s">
        <v>81</v>
      </c>
      <c r="AV204" s="12" t="s">
        <v>81</v>
      </c>
      <c r="AW204" s="12" t="s">
        <v>28</v>
      </c>
      <c r="AX204" s="12" t="s">
        <v>71</v>
      </c>
      <c r="AY204" s="167" t="s">
        <v>114</v>
      </c>
    </row>
    <row r="205" spans="2:65" s="12" customFormat="1" ht="11.25">
      <c r="B205" s="161"/>
      <c r="D205" s="146" t="s">
        <v>160</v>
      </c>
      <c r="E205" s="167" t="s">
        <v>1</v>
      </c>
      <c r="F205" s="162" t="s">
        <v>359</v>
      </c>
      <c r="H205" s="163">
        <v>5.4</v>
      </c>
      <c r="I205" s="164"/>
      <c r="L205" s="161"/>
      <c r="M205" s="165"/>
      <c r="T205" s="166"/>
      <c r="AT205" s="167" t="s">
        <v>160</v>
      </c>
      <c r="AU205" s="167" t="s">
        <v>81</v>
      </c>
      <c r="AV205" s="12" t="s">
        <v>81</v>
      </c>
      <c r="AW205" s="12" t="s">
        <v>28</v>
      </c>
      <c r="AX205" s="12" t="s">
        <v>71</v>
      </c>
      <c r="AY205" s="167" t="s">
        <v>114</v>
      </c>
    </row>
    <row r="206" spans="2:65" s="13" customFormat="1" ht="11.25">
      <c r="B206" s="168"/>
      <c r="D206" s="146" t="s">
        <v>160</v>
      </c>
      <c r="E206" s="169" t="s">
        <v>1</v>
      </c>
      <c r="F206" s="170" t="s">
        <v>228</v>
      </c>
      <c r="H206" s="171">
        <v>367.51499999999999</v>
      </c>
      <c r="I206" s="172"/>
      <c r="L206" s="168"/>
      <c r="M206" s="173"/>
      <c r="T206" s="174"/>
      <c r="AT206" s="169" t="s">
        <v>160</v>
      </c>
      <c r="AU206" s="169" t="s">
        <v>81</v>
      </c>
      <c r="AV206" s="13" t="s">
        <v>119</v>
      </c>
      <c r="AW206" s="13" t="s">
        <v>28</v>
      </c>
      <c r="AX206" s="13" t="s">
        <v>79</v>
      </c>
      <c r="AY206" s="169" t="s">
        <v>114</v>
      </c>
    </row>
    <row r="207" spans="2:65" s="1" customFormat="1" ht="24.2" customHeight="1">
      <c r="B207" s="131"/>
      <c r="C207" s="132" t="s">
        <v>189</v>
      </c>
      <c r="D207" s="132" t="s">
        <v>115</v>
      </c>
      <c r="E207" s="133" t="s">
        <v>360</v>
      </c>
      <c r="F207" s="134" t="s">
        <v>361</v>
      </c>
      <c r="G207" s="135" t="s">
        <v>264</v>
      </c>
      <c r="H207" s="136">
        <v>139.64400000000001</v>
      </c>
      <c r="I207" s="137"/>
      <c r="J207" s="138">
        <f>ROUND(I207*H207,2)</f>
        <v>0</v>
      </c>
      <c r="K207" s="139"/>
      <c r="L207" s="30"/>
      <c r="M207" s="140" t="s">
        <v>1</v>
      </c>
      <c r="N207" s="141" t="s">
        <v>36</v>
      </c>
      <c r="P207" s="142">
        <f>O207*H207</f>
        <v>0</v>
      </c>
      <c r="Q207" s="142">
        <v>0</v>
      </c>
      <c r="R207" s="142">
        <f>Q207*H207</f>
        <v>0</v>
      </c>
      <c r="S207" s="142">
        <v>0</v>
      </c>
      <c r="T207" s="143">
        <f>S207*H207</f>
        <v>0</v>
      </c>
      <c r="AR207" s="144" t="s">
        <v>119</v>
      </c>
      <c r="AT207" s="144" t="s">
        <v>115</v>
      </c>
      <c r="AU207" s="144" t="s">
        <v>81</v>
      </c>
      <c r="AY207" s="15" t="s">
        <v>114</v>
      </c>
      <c r="BE207" s="145">
        <f>IF(N207="základní",J207,0)</f>
        <v>0</v>
      </c>
      <c r="BF207" s="145">
        <f>IF(N207="snížená",J207,0)</f>
        <v>0</v>
      </c>
      <c r="BG207" s="145">
        <f>IF(N207="zákl. přenesená",J207,0)</f>
        <v>0</v>
      </c>
      <c r="BH207" s="145">
        <f>IF(N207="sníž. přenesená",J207,0)</f>
        <v>0</v>
      </c>
      <c r="BI207" s="145">
        <f>IF(N207="nulová",J207,0)</f>
        <v>0</v>
      </c>
      <c r="BJ207" s="15" t="s">
        <v>79</v>
      </c>
      <c r="BK207" s="145">
        <f>ROUND(I207*H207,2)</f>
        <v>0</v>
      </c>
      <c r="BL207" s="15" t="s">
        <v>119</v>
      </c>
      <c r="BM207" s="144" t="s">
        <v>362</v>
      </c>
    </row>
    <row r="208" spans="2:65" s="12" customFormat="1" ht="11.25">
      <c r="B208" s="161"/>
      <c r="D208" s="146" t="s">
        <v>160</v>
      </c>
      <c r="E208" s="167" t="s">
        <v>1</v>
      </c>
      <c r="F208" s="162" t="s">
        <v>363</v>
      </c>
      <c r="H208" s="163">
        <v>40.82</v>
      </c>
      <c r="I208" s="164"/>
      <c r="L208" s="161"/>
      <c r="M208" s="165"/>
      <c r="T208" s="166"/>
      <c r="AT208" s="167" t="s">
        <v>160</v>
      </c>
      <c r="AU208" s="167" t="s">
        <v>81</v>
      </c>
      <c r="AV208" s="12" t="s">
        <v>81</v>
      </c>
      <c r="AW208" s="12" t="s">
        <v>28</v>
      </c>
      <c r="AX208" s="12" t="s">
        <v>71</v>
      </c>
      <c r="AY208" s="167" t="s">
        <v>114</v>
      </c>
    </row>
    <row r="209" spans="2:65" s="12" customFormat="1" ht="11.25">
      <c r="B209" s="161"/>
      <c r="D209" s="146" t="s">
        <v>160</v>
      </c>
      <c r="E209" s="167" t="s">
        <v>1</v>
      </c>
      <c r="F209" s="162" t="s">
        <v>364</v>
      </c>
      <c r="H209" s="163">
        <v>58.32</v>
      </c>
      <c r="I209" s="164"/>
      <c r="L209" s="161"/>
      <c r="M209" s="165"/>
      <c r="T209" s="166"/>
      <c r="AT209" s="167" t="s">
        <v>160</v>
      </c>
      <c r="AU209" s="167" t="s">
        <v>81</v>
      </c>
      <c r="AV209" s="12" t="s">
        <v>81</v>
      </c>
      <c r="AW209" s="12" t="s">
        <v>28</v>
      </c>
      <c r="AX209" s="12" t="s">
        <v>71</v>
      </c>
      <c r="AY209" s="167" t="s">
        <v>114</v>
      </c>
    </row>
    <row r="210" spans="2:65" s="12" customFormat="1" ht="11.25">
      <c r="B210" s="161"/>
      <c r="D210" s="146" t="s">
        <v>160</v>
      </c>
      <c r="E210" s="167" t="s">
        <v>1</v>
      </c>
      <c r="F210" s="162" t="s">
        <v>365</v>
      </c>
      <c r="H210" s="163">
        <v>2.48</v>
      </c>
      <c r="I210" s="164"/>
      <c r="L210" s="161"/>
      <c r="M210" s="165"/>
      <c r="T210" s="166"/>
      <c r="AT210" s="167" t="s">
        <v>160</v>
      </c>
      <c r="AU210" s="167" t="s">
        <v>81</v>
      </c>
      <c r="AV210" s="12" t="s">
        <v>81</v>
      </c>
      <c r="AW210" s="12" t="s">
        <v>28</v>
      </c>
      <c r="AX210" s="12" t="s">
        <v>71</v>
      </c>
      <c r="AY210" s="167" t="s">
        <v>114</v>
      </c>
    </row>
    <row r="211" spans="2:65" s="12" customFormat="1" ht="11.25">
      <c r="B211" s="161"/>
      <c r="D211" s="146" t="s">
        <v>160</v>
      </c>
      <c r="E211" s="167" t="s">
        <v>1</v>
      </c>
      <c r="F211" s="162" t="s">
        <v>366</v>
      </c>
      <c r="H211" s="163">
        <v>12.103999999999999</v>
      </c>
      <c r="I211" s="164"/>
      <c r="L211" s="161"/>
      <c r="M211" s="165"/>
      <c r="T211" s="166"/>
      <c r="AT211" s="167" t="s">
        <v>160</v>
      </c>
      <c r="AU211" s="167" t="s">
        <v>81</v>
      </c>
      <c r="AV211" s="12" t="s">
        <v>81</v>
      </c>
      <c r="AW211" s="12" t="s">
        <v>28</v>
      </c>
      <c r="AX211" s="12" t="s">
        <v>71</v>
      </c>
      <c r="AY211" s="167" t="s">
        <v>114</v>
      </c>
    </row>
    <row r="212" spans="2:65" s="12" customFormat="1" ht="11.25">
      <c r="B212" s="161"/>
      <c r="D212" s="146" t="s">
        <v>160</v>
      </c>
      <c r="E212" s="167" t="s">
        <v>1</v>
      </c>
      <c r="F212" s="162" t="s">
        <v>367</v>
      </c>
      <c r="H212" s="163">
        <v>21.12</v>
      </c>
      <c r="I212" s="164"/>
      <c r="L212" s="161"/>
      <c r="M212" s="165"/>
      <c r="T212" s="166"/>
      <c r="AT212" s="167" t="s">
        <v>160</v>
      </c>
      <c r="AU212" s="167" t="s">
        <v>81</v>
      </c>
      <c r="AV212" s="12" t="s">
        <v>81</v>
      </c>
      <c r="AW212" s="12" t="s">
        <v>28</v>
      </c>
      <c r="AX212" s="12" t="s">
        <v>71</v>
      </c>
      <c r="AY212" s="167" t="s">
        <v>114</v>
      </c>
    </row>
    <row r="213" spans="2:65" s="12" customFormat="1" ht="11.25">
      <c r="B213" s="161"/>
      <c r="D213" s="146" t="s">
        <v>160</v>
      </c>
      <c r="E213" s="167" t="s">
        <v>1</v>
      </c>
      <c r="F213" s="162" t="s">
        <v>368</v>
      </c>
      <c r="H213" s="163">
        <v>4.8</v>
      </c>
      <c r="I213" s="164"/>
      <c r="L213" s="161"/>
      <c r="M213" s="165"/>
      <c r="T213" s="166"/>
      <c r="AT213" s="167" t="s">
        <v>160</v>
      </c>
      <c r="AU213" s="167" t="s">
        <v>81</v>
      </c>
      <c r="AV213" s="12" t="s">
        <v>81</v>
      </c>
      <c r="AW213" s="12" t="s">
        <v>28</v>
      </c>
      <c r="AX213" s="12" t="s">
        <v>71</v>
      </c>
      <c r="AY213" s="167" t="s">
        <v>114</v>
      </c>
    </row>
    <row r="214" spans="2:65" s="13" customFormat="1" ht="11.25">
      <c r="B214" s="168"/>
      <c r="D214" s="146" t="s">
        <v>160</v>
      </c>
      <c r="E214" s="169" t="s">
        <v>1</v>
      </c>
      <c r="F214" s="170" t="s">
        <v>228</v>
      </c>
      <c r="H214" s="171">
        <v>139.64400000000001</v>
      </c>
      <c r="I214" s="172"/>
      <c r="L214" s="168"/>
      <c r="M214" s="173"/>
      <c r="T214" s="174"/>
      <c r="AT214" s="169" t="s">
        <v>160</v>
      </c>
      <c r="AU214" s="169" t="s">
        <v>81</v>
      </c>
      <c r="AV214" s="13" t="s">
        <v>119</v>
      </c>
      <c r="AW214" s="13" t="s">
        <v>28</v>
      </c>
      <c r="AX214" s="13" t="s">
        <v>79</v>
      </c>
      <c r="AY214" s="169" t="s">
        <v>114</v>
      </c>
    </row>
    <row r="215" spans="2:65" s="1" customFormat="1" ht="16.5" customHeight="1">
      <c r="B215" s="131"/>
      <c r="C215" s="150" t="s">
        <v>194</v>
      </c>
      <c r="D215" s="150" t="s">
        <v>155</v>
      </c>
      <c r="E215" s="151" t="s">
        <v>369</v>
      </c>
      <c r="F215" s="152" t="s">
        <v>370</v>
      </c>
      <c r="G215" s="153" t="s">
        <v>214</v>
      </c>
      <c r="H215" s="154">
        <v>279.28800000000001</v>
      </c>
      <c r="I215" s="155"/>
      <c r="J215" s="156">
        <f>ROUND(I215*H215,2)</f>
        <v>0</v>
      </c>
      <c r="K215" s="157"/>
      <c r="L215" s="158"/>
      <c r="M215" s="159" t="s">
        <v>1</v>
      </c>
      <c r="N215" s="160" t="s">
        <v>36</v>
      </c>
      <c r="P215" s="142">
        <f>O215*H215</f>
        <v>0</v>
      </c>
      <c r="Q215" s="142">
        <v>1</v>
      </c>
      <c r="R215" s="142">
        <f>Q215*H215</f>
        <v>279.28800000000001</v>
      </c>
      <c r="S215" s="142">
        <v>0</v>
      </c>
      <c r="T215" s="143">
        <f>S215*H215</f>
        <v>0</v>
      </c>
      <c r="AR215" s="144" t="s">
        <v>149</v>
      </c>
      <c r="AT215" s="144" t="s">
        <v>155</v>
      </c>
      <c r="AU215" s="144" t="s">
        <v>81</v>
      </c>
      <c r="AY215" s="15" t="s">
        <v>114</v>
      </c>
      <c r="BE215" s="145">
        <f>IF(N215="základní",J215,0)</f>
        <v>0</v>
      </c>
      <c r="BF215" s="145">
        <f>IF(N215="snížená",J215,0)</f>
        <v>0</v>
      </c>
      <c r="BG215" s="145">
        <f>IF(N215="zákl. přenesená",J215,0)</f>
        <v>0</v>
      </c>
      <c r="BH215" s="145">
        <f>IF(N215="sníž. přenesená",J215,0)</f>
        <v>0</v>
      </c>
      <c r="BI215" s="145">
        <f>IF(N215="nulová",J215,0)</f>
        <v>0</v>
      </c>
      <c r="BJ215" s="15" t="s">
        <v>79</v>
      </c>
      <c r="BK215" s="145">
        <f>ROUND(I215*H215,2)</f>
        <v>0</v>
      </c>
      <c r="BL215" s="15" t="s">
        <v>119</v>
      </c>
      <c r="BM215" s="144" t="s">
        <v>371</v>
      </c>
    </row>
    <row r="216" spans="2:65" s="12" customFormat="1" ht="11.25">
      <c r="B216" s="161"/>
      <c r="D216" s="146" t="s">
        <v>160</v>
      </c>
      <c r="F216" s="162" t="s">
        <v>372</v>
      </c>
      <c r="H216" s="163">
        <v>279.28800000000001</v>
      </c>
      <c r="I216" s="164"/>
      <c r="L216" s="161"/>
      <c r="M216" s="165"/>
      <c r="T216" s="166"/>
      <c r="AT216" s="167" t="s">
        <v>160</v>
      </c>
      <c r="AU216" s="167" t="s">
        <v>81</v>
      </c>
      <c r="AV216" s="12" t="s">
        <v>81</v>
      </c>
      <c r="AW216" s="12" t="s">
        <v>3</v>
      </c>
      <c r="AX216" s="12" t="s">
        <v>79</v>
      </c>
      <c r="AY216" s="167" t="s">
        <v>114</v>
      </c>
    </row>
    <row r="217" spans="2:65" s="11" customFormat="1" ht="22.9" customHeight="1">
      <c r="B217" s="119"/>
      <c r="D217" s="120" t="s">
        <v>70</v>
      </c>
      <c r="E217" s="129" t="s">
        <v>81</v>
      </c>
      <c r="F217" s="129" t="s">
        <v>373</v>
      </c>
      <c r="I217" s="122"/>
      <c r="J217" s="130">
        <f>BK217</f>
        <v>0</v>
      </c>
      <c r="L217" s="119"/>
      <c r="M217" s="124"/>
      <c r="P217" s="125">
        <f>SUM(P218:P230)</f>
        <v>0</v>
      </c>
      <c r="R217" s="125">
        <f>SUM(R218:R230)</f>
        <v>6.3253745799999983</v>
      </c>
      <c r="T217" s="126">
        <f>SUM(T218:T230)</f>
        <v>0</v>
      </c>
      <c r="AR217" s="120" t="s">
        <v>79</v>
      </c>
      <c r="AT217" s="127" t="s">
        <v>70</v>
      </c>
      <c r="AU217" s="127" t="s">
        <v>79</v>
      </c>
      <c r="AY217" s="120" t="s">
        <v>114</v>
      </c>
      <c r="BK217" s="128">
        <f>SUM(BK218:BK230)</f>
        <v>0</v>
      </c>
    </row>
    <row r="218" spans="2:65" s="1" customFormat="1" ht="21.75" customHeight="1">
      <c r="B218" s="131"/>
      <c r="C218" s="132" t="s">
        <v>198</v>
      </c>
      <c r="D218" s="132" t="s">
        <v>115</v>
      </c>
      <c r="E218" s="133" t="s">
        <v>374</v>
      </c>
      <c r="F218" s="134" t="s">
        <v>375</v>
      </c>
      <c r="G218" s="135" t="s">
        <v>133</v>
      </c>
      <c r="H218" s="136">
        <v>418</v>
      </c>
      <c r="I218" s="137"/>
      <c r="J218" s="138">
        <f>ROUND(I218*H218,2)</f>
        <v>0</v>
      </c>
      <c r="K218" s="139"/>
      <c r="L218" s="30"/>
      <c r="M218" s="140" t="s">
        <v>1</v>
      </c>
      <c r="N218" s="141" t="s">
        <v>36</v>
      </c>
      <c r="P218" s="142">
        <f>O218*H218</f>
        <v>0</v>
      </c>
      <c r="Q218" s="142">
        <v>4.8999999999999998E-4</v>
      </c>
      <c r="R218" s="142">
        <f>Q218*H218</f>
        <v>0.20482</v>
      </c>
      <c r="S218" s="142">
        <v>0</v>
      </c>
      <c r="T218" s="143">
        <f>S218*H218</f>
        <v>0</v>
      </c>
      <c r="AR218" s="144" t="s">
        <v>119</v>
      </c>
      <c r="AT218" s="144" t="s">
        <v>115</v>
      </c>
      <c r="AU218" s="144" t="s">
        <v>81</v>
      </c>
      <c r="AY218" s="15" t="s">
        <v>114</v>
      </c>
      <c r="BE218" s="145">
        <f>IF(N218="základní",J218,0)</f>
        <v>0</v>
      </c>
      <c r="BF218" s="145">
        <f>IF(N218="snížená",J218,0)</f>
        <v>0</v>
      </c>
      <c r="BG218" s="145">
        <f>IF(N218="zákl. přenesená",J218,0)</f>
        <v>0</v>
      </c>
      <c r="BH218" s="145">
        <f>IF(N218="sníž. přenesená",J218,0)</f>
        <v>0</v>
      </c>
      <c r="BI218" s="145">
        <f>IF(N218="nulová",J218,0)</f>
        <v>0</v>
      </c>
      <c r="BJ218" s="15" t="s">
        <v>79</v>
      </c>
      <c r="BK218" s="145">
        <f>ROUND(I218*H218,2)</f>
        <v>0</v>
      </c>
      <c r="BL218" s="15" t="s">
        <v>119</v>
      </c>
      <c r="BM218" s="144" t="s">
        <v>376</v>
      </c>
    </row>
    <row r="219" spans="2:65" s="1" customFormat="1" ht="19.5">
      <c r="B219" s="30"/>
      <c r="D219" s="146" t="s">
        <v>124</v>
      </c>
      <c r="F219" s="147" t="s">
        <v>377</v>
      </c>
      <c r="I219" s="148"/>
      <c r="L219" s="30"/>
      <c r="M219" s="149"/>
      <c r="T219" s="54"/>
      <c r="AT219" s="15" t="s">
        <v>124</v>
      </c>
      <c r="AU219" s="15" t="s">
        <v>81</v>
      </c>
    </row>
    <row r="220" spans="2:65" s="12" customFormat="1" ht="11.25">
      <c r="B220" s="161"/>
      <c r="D220" s="146" t="s">
        <v>160</v>
      </c>
      <c r="E220" s="167" t="s">
        <v>1</v>
      </c>
      <c r="F220" s="162" t="s">
        <v>378</v>
      </c>
      <c r="H220" s="163">
        <v>157</v>
      </c>
      <c r="I220" s="164"/>
      <c r="L220" s="161"/>
      <c r="M220" s="165"/>
      <c r="T220" s="166"/>
      <c r="AT220" s="167" t="s">
        <v>160</v>
      </c>
      <c r="AU220" s="167" t="s">
        <v>81</v>
      </c>
      <c r="AV220" s="12" t="s">
        <v>81</v>
      </c>
      <c r="AW220" s="12" t="s">
        <v>28</v>
      </c>
      <c r="AX220" s="12" t="s">
        <v>71</v>
      </c>
      <c r="AY220" s="167" t="s">
        <v>114</v>
      </c>
    </row>
    <row r="221" spans="2:65" s="12" customFormat="1" ht="11.25">
      <c r="B221" s="161"/>
      <c r="D221" s="146" t="s">
        <v>160</v>
      </c>
      <c r="E221" s="167" t="s">
        <v>1</v>
      </c>
      <c r="F221" s="162" t="s">
        <v>379</v>
      </c>
      <c r="H221" s="163">
        <v>144</v>
      </c>
      <c r="I221" s="164"/>
      <c r="L221" s="161"/>
      <c r="M221" s="165"/>
      <c r="T221" s="166"/>
      <c r="AT221" s="167" t="s">
        <v>160</v>
      </c>
      <c r="AU221" s="167" t="s">
        <v>81</v>
      </c>
      <c r="AV221" s="12" t="s">
        <v>81</v>
      </c>
      <c r="AW221" s="12" t="s">
        <v>28</v>
      </c>
      <c r="AX221" s="12" t="s">
        <v>71</v>
      </c>
      <c r="AY221" s="167" t="s">
        <v>114</v>
      </c>
    </row>
    <row r="222" spans="2:65" s="12" customFormat="1" ht="11.25">
      <c r="B222" s="161"/>
      <c r="D222" s="146" t="s">
        <v>160</v>
      </c>
      <c r="E222" s="167" t="s">
        <v>1</v>
      </c>
      <c r="F222" s="162" t="s">
        <v>380</v>
      </c>
      <c r="H222" s="163">
        <v>4</v>
      </c>
      <c r="I222" s="164"/>
      <c r="L222" s="161"/>
      <c r="M222" s="165"/>
      <c r="T222" s="166"/>
      <c r="AT222" s="167" t="s">
        <v>160</v>
      </c>
      <c r="AU222" s="167" t="s">
        <v>81</v>
      </c>
      <c r="AV222" s="12" t="s">
        <v>81</v>
      </c>
      <c r="AW222" s="12" t="s">
        <v>28</v>
      </c>
      <c r="AX222" s="12" t="s">
        <v>71</v>
      </c>
      <c r="AY222" s="167" t="s">
        <v>114</v>
      </c>
    </row>
    <row r="223" spans="2:65" s="12" customFormat="1" ht="11.25">
      <c r="B223" s="161"/>
      <c r="D223" s="146" t="s">
        <v>160</v>
      </c>
      <c r="E223" s="167" t="s">
        <v>1</v>
      </c>
      <c r="F223" s="162" t="s">
        <v>381</v>
      </c>
      <c r="H223" s="163">
        <v>54</v>
      </c>
      <c r="I223" s="164"/>
      <c r="L223" s="161"/>
      <c r="M223" s="165"/>
      <c r="T223" s="166"/>
      <c r="AT223" s="167" t="s">
        <v>160</v>
      </c>
      <c r="AU223" s="167" t="s">
        <v>81</v>
      </c>
      <c r="AV223" s="12" t="s">
        <v>81</v>
      </c>
      <c r="AW223" s="12" t="s">
        <v>28</v>
      </c>
      <c r="AX223" s="12" t="s">
        <v>71</v>
      </c>
      <c r="AY223" s="167" t="s">
        <v>114</v>
      </c>
    </row>
    <row r="224" spans="2:65" s="12" customFormat="1" ht="11.25">
      <c r="B224" s="161"/>
      <c r="D224" s="146" t="s">
        <v>160</v>
      </c>
      <c r="E224" s="167" t="s">
        <v>1</v>
      </c>
      <c r="F224" s="162" t="s">
        <v>382</v>
      </c>
      <c r="H224" s="163">
        <v>44</v>
      </c>
      <c r="I224" s="164"/>
      <c r="L224" s="161"/>
      <c r="M224" s="165"/>
      <c r="T224" s="166"/>
      <c r="AT224" s="167" t="s">
        <v>160</v>
      </c>
      <c r="AU224" s="167" t="s">
        <v>81</v>
      </c>
      <c r="AV224" s="12" t="s">
        <v>81</v>
      </c>
      <c r="AW224" s="12" t="s">
        <v>28</v>
      </c>
      <c r="AX224" s="12" t="s">
        <v>71</v>
      </c>
      <c r="AY224" s="167" t="s">
        <v>114</v>
      </c>
    </row>
    <row r="225" spans="2:65" s="12" customFormat="1" ht="11.25">
      <c r="B225" s="161"/>
      <c r="D225" s="146" t="s">
        <v>160</v>
      </c>
      <c r="E225" s="167" t="s">
        <v>1</v>
      </c>
      <c r="F225" s="162" t="s">
        <v>383</v>
      </c>
      <c r="H225" s="163">
        <v>15</v>
      </c>
      <c r="I225" s="164"/>
      <c r="L225" s="161"/>
      <c r="M225" s="165"/>
      <c r="T225" s="166"/>
      <c r="AT225" s="167" t="s">
        <v>160</v>
      </c>
      <c r="AU225" s="167" t="s">
        <v>81</v>
      </c>
      <c r="AV225" s="12" t="s">
        <v>81</v>
      </c>
      <c r="AW225" s="12" t="s">
        <v>28</v>
      </c>
      <c r="AX225" s="12" t="s">
        <v>71</v>
      </c>
      <c r="AY225" s="167" t="s">
        <v>114</v>
      </c>
    </row>
    <row r="226" spans="2:65" s="13" customFormat="1" ht="11.25">
      <c r="B226" s="168"/>
      <c r="D226" s="146" t="s">
        <v>160</v>
      </c>
      <c r="E226" s="169" t="s">
        <v>1</v>
      </c>
      <c r="F226" s="170" t="s">
        <v>228</v>
      </c>
      <c r="H226" s="171">
        <v>418</v>
      </c>
      <c r="I226" s="172"/>
      <c r="L226" s="168"/>
      <c r="M226" s="173"/>
      <c r="T226" s="174"/>
      <c r="AT226" s="169" t="s">
        <v>160</v>
      </c>
      <c r="AU226" s="169" t="s">
        <v>81</v>
      </c>
      <c r="AV226" s="13" t="s">
        <v>119</v>
      </c>
      <c r="AW226" s="13" t="s">
        <v>28</v>
      </c>
      <c r="AX226" s="13" t="s">
        <v>79</v>
      </c>
      <c r="AY226" s="169" t="s">
        <v>114</v>
      </c>
    </row>
    <row r="227" spans="2:65" s="1" customFormat="1" ht="24.2" customHeight="1">
      <c r="B227" s="131"/>
      <c r="C227" s="132" t="s">
        <v>202</v>
      </c>
      <c r="D227" s="132" t="s">
        <v>115</v>
      </c>
      <c r="E227" s="133" t="s">
        <v>384</v>
      </c>
      <c r="F227" s="134" t="s">
        <v>385</v>
      </c>
      <c r="G227" s="135" t="s">
        <v>264</v>
      </c>
      <c r="H227" s="136">
        <v>1.5</v>
      </c>
      <c r="I227" s="137"/>
      <c r="J227" s="138">
        <f>ROUND(I227*H227,2)</f>
        <v>0</v>
      </c>
      <c r="K227" s="139"/>
      <c r="L227" s="30"/>
      <c r="M227" s="140" t="s">
        <v>1</v>
      </c>
      <c r="N227" s="141" t="s">
        <v>36</v>
      </c>
      <c r="P227" s="142">
        <f>O227*H227</f>
        <v>0</v>
      </c>
      <c r="Q227" s="142">
        <v>2.5018699999999998</v>
      </c>
      <c r="R227" s="142">
        <f>Q227*H227</f>
        <v>3.7528049999999995</v>
      </c>
      <c r="S227" s="142">
        <v>0</v>
      </c>
      <c r="T227" s="143">
        <f>S227*H227</f>
        <v>0</v>
      </c>
      <c r="AR227" s="144" t="s">
        <v>119</v>
      </c>
      <c r="AT227" s="144" t="s">
        <v>115</v>
      </c>
      <c r="AU227" s="144" t="s">
        <v>81</v>
      </c>
      <c r="AY227" s="15" t="s">
        <v>114</v>
      </c>
      <c r="BE227" s="145">
        <f>IF(N227="základní",J227,0)</f>
        <v>0</v>
      </c>
      <c r="BF227" s="145">
        <f>IF(N227="snížená",J227,0)</f>
        <v>0</v>
      </c>
      <c r="BG227" s="145">
        <f>IF(N227="zákl. přenesená",J227,0)</f>
        <v>0</v>
      </c>
      <c r="BH227" s="145">
        <f>IF(N227="sníž. přenesená",J227,0)</f>
        <v>0</v>
      </c>
      <c r="BI227" s="145">
        <f>IF(N227="nulová",J227,0)</f>
        <v>0</v>
      </c>
      <c r="BJ227" s="15" t="s">
        <v>79</v>
      </c>
      <c r="BK227" s="145">
        <f>ROUND(I227*H227,2)</f>
        <v>0</v>
      </c>
      <c r="BL227" s="15" t="s">
        <v>119</v>
      </c>
      <c r="BM227" s="144" t="s">
        <v>386</v>
      </c>
    </row>
    <row r="228" spans="2:65" s="12" customFormat="1" ht="11.25">
      <c r="B228" s="161"/>
      <c r="D228" s="146" t="s">
        <v>160</v>
      </c>
      <c r="E228" s="167" t="s">
        <v>1</v>
      </c>
      <c r="F228" s="162" t="s">
        <v>387</v>
      </c>
      <c r="H228" s="163">
        <v>1.5</v>
      </c>
      <c r="I228" s="164"/>
      <c r="L228" s="161"/>
      <c r="M228" s="165"/>
      <c r="T228" s="166"/>
      <c r="AT228" s="167" t="s">
        <v>160</v>
      </c>
      <c r="AU228" s="167" t="s">
        <v>81</v>
      </c>
      <c r="AV228" s="12" t="s">
        <v>81</v>
      </c>
      <c r="AW228" s="12" t="s">
        <v>28</v>
      </c>
      <c r="AX228" s="12" t="s">
        <v>79</v>
      </c>
      <c r="AY228" s="167" t="s">
        <v>114</v>
      </c>
    </row>
    <row r="229" spans="2:65" s="1" customFormat="1" ht="16.5" customHeight="1">
      <c r="B229" s="131"/>
      <c r="C229" s="132" t="s">
        <v>206</v>
      </c>
      <c r="D229" s="132" t="s">
        <v>115</v>
      </c>
      <c r="E229" s="133" t="s">
        <v>388</v>
      </c>
      <c r="F229" s="134" t="s">
        <v>389</v>
      </c>
      <c r="G229" s="135" t="s">
        <v>264</v>
      </c>
      <c r="H229" s="136">
        <v>1.0289999999999999</v>
      </c>
      <c r="I229" s="137"/>
      <c r="J229" s="138">
        <f>ROUND(I229*H229,2)</f>
        <v>0</v>
      </c>
      <c r="K229" s="139"/>
      <c r="L229" s="30"/>
      <c r="M229" s="140" t="s">
        <v>1</v>
      </c>
      <c r="N229" s="141" t="s">
        <v>36</v>
      </c>
      <c r="P229" s="142">
        <f>O229*H229</f>
        <v>0</v>
      </c>
      <c r="Q229" s="142">
        <v>2.3010199999999998</v>
      </c>
      <c r="R229" s="142">
        <f>Q229*H229</f>
        <v>2.3677495799999995</v>
      </c>
      <c r="S229" s="142">
        <v>0</v>
      </c>
      <c r="T229" s="143">
        <f>S229*H229</f>
        <v>0</v>
      </c>
      <c r="AR229" s="144" t="s">
        <v>119</v>
      </c>
      <c r="AT229" s="144" t="s">
        <v>115</v>
      </c>
      <c r="AU229" s="144" t="s">
        <v>81</v>
      </c>
      <c r="AY229" s="15" t="s">
        <v>114</v>
      </c>
      <c r="BE229" s="145">
        <f>IF(N229="základní",J229,0)</f>
        <v>0</v>
      </c>
      <c r="BF229" s="145">
        <f>IF(N229="snížená",J229,0)</f>
        <v>0</v>
      </c>
      <c r="BG229" s="145">
        <f>IF(N229="zákl. přenesená",J229,0)</f>
        <v>0</v>
      </c>
      <c r="BH229" s="145">
        <f>IF(N229="sníž. přenesená",J229,0)</f>
        <v>0</v>
      </c>
      <c r="BI229" s="145">
        <f>IF(N229="nulová",J229,0)</f>
        <v>0</v>
      </c>
      <c r="BJ229" s="15" t="s">
        <v>79</v>
      </c>
      <c r="BK229" s="145">
        <f>ROUND(I229*H229,2)</f>
        <v>0</v>
      </c>
      <c r="BL229" s="15" t="s">
        <v>119</v>
      </c>
      <c r="BM229" s="144" t="s">
        <v>390</v>
      </c>
    </row>
    <row r="230" spans="2:65" s="12" customFormat="1" ht="11.25">
      <c r="B230" s="161"/>
      <c r="D230" s="146" t="s">
        <v>160</v>
      </c>
      <c r="E230" s="167" t="s">
        <v>1</v>
      </c>
      <c r="F230" s="162" t="s">
        <v>391</v>
      </c>
      <c r="H230" s="163">
        <v>1.0289999999999999</v>
      </c>
      <c r="I230" s="164"/>
      <c r="L230" s="161"/>
      <c r="M230" s="165"/>
      <c r="T230" s="166"/>
      <c r="AT230" s="167" t="s">
        <v>160</v>
      </c>
      <c r="AU230" s="167" t="s">
        <v>81</v>
      </c>
      <c r="AV230" s="12" t="s">
        <v>81</v>
      </c>
      <c r="AW230" s="12" t="s">
        <v>28</v>
      </c>
      <c r="AX230" s="12" t="s">
        <v>79</v>
      </c>
      <c r="AY230" s="167" t="s">
        <v>114</v>
      </c>
    </row>
    <row r="231" spans="2:65" s="11" customFormat="1" ht="22.9" customHeight="1">
      <c r="B231" s="119"/>
      <c r="D231" s="120" t="s">
        <v>70</v>
      </c>
      <c r="E231" s="129" t="s">
        <v>119</v>
      </c>
      <c r="F231" s="129" t="s">
        <v>392</v>
      </c>
      <c r="I231" s="122"/>
      <c r="J231" s="130">
        <f>BK231</f>
        <v>0</v>
      </c>
      <c r="L231" s="119"/>
      <c r="M231" s="124"/>
      <c r="P231" s="125">
        <f>SUM(P232:P240)</f>
        <v>0</v>
      </c>
      <c r="R231" s="125">
        <f>SUM(R232:R240)</f>
        <v>0</v>
      </c>
      <c r="T231" s="126">
        <f>SUM(T232:T240)</f>
        <v>0</v>
      </c>
      <c r="AR231" s="120" t="s">
        <v>79</v>
      </c>
      <c r="AT231" s="127" t="s">
        <v>70</v>
      </c>
      <c r="AU231" s="127" t="s">
        <v>79</v>
      </c>
      <c r="AY231" s="120" t="s">
        <v>114</v>
      </c>
      <c r="BK231" s="128">
        <f>SUM(BK232:BK240)</f>
        <v>0</v>
      </c>
    </row>
    <row r="232" spans="2:65" s="1" customFormat="1" ht="16.5" customHeight="1">
      <c r="B232" s="131"/>
      <c r="C232" s="132" t="s">
        <v>7</v>
      </c>
      <c r="D232" s="132" t="s">
        <v>115</v>
      </c>
      <c r="E232" s="133" t="s">
        <v>393</v>
      </c>
      <c r="F232" s="134" t="s">
        <v>394</v>
      </c>
      <c r="G232" s="135" t="s">
        <v>264</v>
      </c>
      <c r="H232" s="136">
        <v>39.5</v>
      </c>
      <c r="I232" s="137"/>
      <c r="J232" s="138">
        <f>ROUND(I232*H232,2)</f>
        <v>0</v>
      </c>
      <c r="K232" s="139"/>
      <c r="L232" s="30"/>
      <c r="M232" s="140" t="s">
        <v>1</v>
      </c>
      <c r="N232" s="141" t="s">
        <v>36</v>
      </c>
      <c r="P232" s="142">
        <f>O232*H232</f>
        <v>0</v>
      </c>
      <c r="Q232" s="142">
        <v>0</v>
      </c>
      <c r="R232" s="142">
        <f>Q232*H232</f>
        <v>0</v>
      </c>
      <c r="S232" s="142">
        <v>0</v>
      </c>
      <c r="T232" s="143">
        <f>S232*H232</f>
        <v>0</v>
      </c>
      <c r="AR232" s="144" t="s">
        <v>119</v>
      </c>
      <c r="AT232" s="144" t="s">
        <v>115</v>
      </c>
      <c r="AU232" s="144" t="s">
        <v>81</v>
      </c>
      <c r="AY232" s="15" t="s">
        <v>114</v>
      </c>
      <c r="BE232" s="145">
        <f>IF(N232="základní",J232,0)</f>
        <v>0</v>
      </c>
      <c r="BF232" s="145">
        <f>IF(N232="snížená",J232,0)</f>
        <v>0</v>
      </c>
      <c r="BG232" s="145">
        <f>IF(N232="zákl. přenesená",J232,0)</f>
        <v>0</v>
      </c>
      <c r="BH232" s="145">
        <f>IF(N232="sníž. přenesená",J232,0)</f>
        <v>0</v>
      </c>
      <c r="BI232" s="145">
        <f>IF(N232="nulová",J232,0)</f>
        <v>0</v>
      </c>
      <c r="BJ232" s="15" t="s">
        <v>79</v>
      </c>
      <c r="BK232" s="145">
        <f>ROUND(I232*H232,2)</f>
        <v>0</v>
      </c>
      <c r="BL232" s="15" t="s">
        <v>119</v>
      </c>
      <c r="BM232" s="144" t="s">
        <v>395</v>
      </c>
    </row>
    <row r="233" spans="2:65" s="1" customFormat="1" ht="19.5">
      <c r="B233" s="30"/>
      <c r="D233" s="146" t="s">
        <v>124</v>
      </c>
      <c r="F233" s="147" t="s">
        <v>396</v>
      </c>
      <c r="I233" s="148"/>
      <c r="L233" s="30"/>
      <c r="M233" s="149"/>
      <c r="T233" s="54"/>
      <c r="AT233" s="15" t="s">
        <v>124</v>
      </c>
      <c r="AU233" s="15" t="s">
        <v>81</v>
      </c>
    </row>
    <row r="234" spans="2:65" s="12" customFormat="1" ht="11.25">
      <c r="B234" s="161"/>
      <c r="D234" s="146" t="s">
        <v>160</v>
      </c>
      <c r="E234" s="167" t="s">
        <v>1</v>
      </c>
      <c r="F234" s="162" t="s">
        <v>397</v>
      </c>
      <c r="H234" s="163">
        <v>14.13</v>
      </c>
      <c r="I234" s="164"/>
      <c r="L234" s="161"/>
      <c r="M234" s="165"/>
      <c r="T234" s="166"/>
      <c r="AT234" s="167" t="s">
        <v>160</v>
      </c>
      <c r="AU234" s="167" t="s">
        <v>81</v>
      </c>
      <c r="AV234" s="12" t="s">
        <v>81</v>
      </c>
      <c r="AW234" s="12" t="s">
        <v>28</v>
      </c>
      <c r="AX234" s="12" t="s">
        <v>71</v>
      </c>
      <c r="AY234" s="167" t="s">
        <v>114</v>
      </c>
    </row>
    <row r="235" spans="2:65" s="12" customFormat="1" ht="11.25">
      <c r="B235" s="161"/>
      <c r="D235" s="146" t="s">
        <v>160</v>
      </c>
      <c r="E235" s="167" t="s">
        <v>1</v>
      </c>
      <c r="F235" s="162" t="s">
        <v>398</v>
      </c>
      <c r="H235" s="163">
        <v>12.96</v>
      </c>
      <c r="I235" s="164"/>
      <c r="L235" s="161"/>
      <c r="M235" s="165"/>
      <c r="T235" s="166"/>
      <c r="AT235" s="167" t="s">
        <v>160</v>
      </c>
      <c r="AU235" s="167" t="s">
        <v>81</v>
      </c>
      <c r="AV235" s="12" t="s">
        <v>81</v>
      </c>
      <c r="AW235" s="12" t="s">
        <v>28</v>
      </c>
      <c r="AX235" s="12" t="s">
        <v>71</v>
      </c>
      <c r="AY235" s="167" t="s">
        <v>114</v>
      </c>
    </row>
    <row r="236" spans="2:65" s="12" customFormat="1" ht="11.25">
      <c r="B236" s="161"/>
      <c r="D236" s="146" t="s">
        <v>160</v>
      </c>
      <c r="E236" s="167" t="s">
        <v>1</v>
      </c>
      <c r="F236" s="162" t="s">
        <v>399</v>
      </c>
      <c r="H236" s="163">
        <v>0.48</v>
      </c>
      <c r="I236" s="164"/>
      <c r="L236" s="161"/>
      <c r="M236" s="165"/>
      <c r="T236" s="166"/>
      <c r="AT236" s="167" t="s">
        <v>160</v>
      </c>
      <c r="AU236" s="167" t="s">
        <v>81</v>
      </c>
      <c r="AV236" s="12" t="s">
        <v>81</v>
      </c>
      <c r="AW236" s="12" t="s">
        <v>28</v>
      </c>
      <c r="AX236" s="12" t="s">
        <v>71</v>
      </c>
      <c r="AY236" s="167" t="s">
        <v>114</v>
      </c>
    </row>
    <row r="237" spans="2:65" s="12" customFormat="1" ht="11.25">
      <c r="B237" s="161"/>
      <c r="D237" s="146" t="s">
        <v>160</v>
      </c>
      <c r="E237" s="167" t="s">
        <v>1</v>
      </c>
      <c r="F237" s="162" t="s">
        <v>400</v>
      </c>
      <c r="H237" s="163">
        <v>4.8600000000000003</v>
      </c>
      <c r="I237" s="164"/>
      <c r="L237" s="161"/>
      <c r="M237" s="165"/>
      <c r="T237" s="166"/>
      <c r="AT237" s="167" t="s">
        <v>160</v>
      </c>
      <c r="AU237" s="167" t="s">
        <v>81</v>
      </c>
      <c r="AV237" s="12" t="s">
        <v>81</v>
      </c>
      <c r="AW237" s="12" t="s">
        <v>28</v>
      </c>
      <c r="AX237" s="12" t="s">
        <v>71</v>
      </c>
      <c r="AY237" s="167" t="s">
        <v>114</v>
      </c>
    </row>
    <row r="238" spans="2:65" s="12" customFormat="1" ht="11.25">
      <c r="B238" s="161"/>
      <c r="D238" s="146" t="s">
        <v>160</v>
      </c>
      <c r="E238" s="167" t="s">
        <v>1</v>
      </c>
      <c r="F238" s="162" t="s">
        <v>401</v>
      </c>
      <c r="H238" s="163">
        <v>5.72</v>
      </c>
      <c r="I238" s="164"/>
      <c r="L238" s="161"/>
      <c r="M238" s="165"/>
      <c r="T238" s="166"/>
      <c r="AT238" s="167" t="s">
        <v>160</v>
      </c>
      <c r="AU238" s="167" t="s">
        <v>81</v>
      </c>
      <c r="AV238" s="12" t="s">
        <v>81</v>
      </c>
      <c r="AW238" s="12" t="s">
        <v>28</v>
      </c>
      <c r="AX238" s="12" t="s">
        <v>71</v>
      </c>
      <c r="AY238" s="167" t="s">
        <v>114</v>
      </c>
    </row>
    <row r="239" spans="2:65" s="12" customFormat="1" ht="11.25">
      <c r="B239" s="161"/>
      <c r="D239" s="146" t="s">
        <v>160</v>
      </c>
      <c r="E239" s="167" t="s">
        <v>1</v>
      </c>
      <c r="F239" s="162" t="s">
        <v>402</v>
      </c>
      <c r="H239" s="163">
        <v>1.35</v>
      </c>
      <c r="I239" s="164"/>
      <c r="L239" s="161"/>
      <c r="M239" s="165"/>
      <c r="T239" s="166"/>
      <c r="AT239" s="167" t="s">
        <v>160</v>
      </c>
      <c r="AU239" s="167" t="s">
        <v>81</v>
      </c>
      <c r="AV239" s="12" t="s">
        <v>81</v>
      </c>
      <c r="AW239" s="12" t="s">
        <v>28</v>
      </c>
      <c r="AX239" s="12" t="s">
        <v>71</v>
      </c>
      <c r="AY239" s="167" t="s">
        <v>114</v>
      </c>
    </row>
    <row r="240" spans="2:65" s="13" customFormat="1" ht="11.25">
      <c r="B240" s="168"/>
      <c r="D240" s="146" t="s">
        <v>160</v>
      </c>
      <c r="E240" s="169" t="s">
        <v>1</v>
      </c>
      <c r="F240" s="170" t="s">
        <v>228</v>
      </c>
      <c r="H240" s="171">
        <v>39.500000000000007</v>
      </c>
      <c r="I240" s="172"/>
      <c r="L240" s="168"/>
      <c r="M240" s="173"/>
      <c r="T240" s="174"/>
      <c r="AT240" s="169" t="s">
        <v>160</v>
      </c>
      <c r="AU240" s="169" t="s">
        <v>81</v>
      </c>
      <c r="AV240" s="13" t="s">
        <v>119</v>
      </c>
      <c r="AW240" s="13" t="s">
        <v>28</v>
      </c>
      <c r="AX240" s="13" t="s">
        <v>79</v>
      </c>
      <c r="AY240" s="169" t="s">
        <v>114</v>
      </c>
    </row>
    <row r="241" spans="2:65" s="11" customFormat="1" ht="22.9" customHeight="1">
      <c r="B241" s="119"/>
      <c r="D241" s="120" t="s">
        <v>70</v>
      </c>
      <c r="E241" s="129" t="s">
        <v>149</v>
      </c>
      <c r="F241" s="129" t="s">
        <v>403</v>
      </c>
      <c r="I241" s="122"/>
      <c r="J241" s="130">
        <f>BK241</f>
        <v>0</v>
      </c>
      <c r="L241" s="119"/>
      <c r="M241" s="124"/>
      <c r="P241" s="125">
        <f>SUM(P242:P427)</f>
        <v>0</v>
      </c>
      <c r="R241" s="125">
        <f>SUM(R242:R427)</f>
        <v>22.205897</v>
      </c>
      <c r="T241" s="126">
        <f>SUM(T242:T427)</f>
        <v>42.186300000000003</v>
      </c>
      <c r="AR241" s="120" t="s">
        <v>79</v>
      </c>
      <c r="AT241" s="127" t="s">
        <v>70</v>
      </c>
      <c r="AU241" s="127" t="s">
        <v>79</v>
      </c>
      <c r="AY241" s="120" t="s">
        <v>114</v>
      </c>
      <c r="BK241" s="128">
        <f>SUM(BK242:BK427)</f>
        <v>0</v>
      </c>
    </row>
    <row r="242" spans="2:65" s="1" customFormat="1" ht="24.2" customHeight="1">
      <c r="B242" s="131"/>
      <c r="C242" s="132" t="s">
        <v>217</v>
      </c>
      <c r="D242" s="132" t="s">
        <v>115</v>
      </c>
      <c r="E242" s="133" t="s">
        <v>404</v>
      </c>
      <c r="F242" s="134" t="s">
        <v>405</v>
      </c>
      <c r="G242" s="135" t="s">
        <v>133</v>
      </c>
      <c r="H242" s="136">
        <v>4</v>
      </c>
      <c r="I242" s="137"/>
      <c r="J242" s="138">
        <f>ROUND(I242*H242,2)</f>
        <v>0</v>
      </c>
      <c r="K242" s="139"/>
      <c r="L242" s="30"/>
      <c r="M242" s="140" t="s">
        <v>1</v>
      </c>
      <c r="N242" s="141" t="s">
        <v>36</v>
      </c>
      <c r="P242" s="142">
        <f>O242*H242</f>
        <v>0</v>
      </c>
      <c r="Q242" s="142">
        <v>0</v>
      </c>
      <c r="R242" s="142">
        <f>Q242*H242</f>
        <v>0</v>
      </c>
      <c r="S242" s="142">
        <v>0.32</v>
      </c>
      <c r="T242" s="143">
        <f>S242*H242</f>
        <v>1.28</v>
      </c>
      <c r="AR242" s="144" t="s">
        <v>119</v>
      </c>
      <c r="AT242" s="144" t="s">
        <v>115</v>
      </c>
      <c r="AU242" s="144" t="s">
        <v>81</v>
      </c>
      <c r="AY242" s="15" t="s">
        <v>114</v>
      </c>
      <c r="BE242" s="145">
        <f>IF(N242="základní",J242,0)</f>
        <v>0</v>
      </c>
      <c r="BF242" s="145">
        <f>IF(N242="snížená",J242,0)</f>
        <v>0</v>
      </c>
      <c r="BG242" s="145">
        <f>IF(N242="zákl. přenesená",J242,0)</f>
        <v>0</v>
      </c>
      <c r="BH242" s="145">
        <f>IF(N242="sníž. přenesená",J242,0)</f>
        <v>0</v>
      </c>
      <c r="BI242" s="145">
        <f>IF(N242="nulová",J242,0)</f>
        <v>0</v>
      </c>
      <c r="BJ242" s="15" t="s">
        <v>79</v>
      </c>
      <c r="BK242" s="145">
        <f>ROUND(I242*H242,2)</f>
        <v>0</v>
      </c>
      <c r="BL242" s="15" t="s">
        <v>119</v>
      </c>
      <c r="BM242" s="144" t="s">
        <v>406</v>
      </c>
    </row>
    <row r="243" spans="2:65" s="1" customFormat="1" ht="29.25">
      <c r="B243" s="30"/>
      <c r="D243" s="146" t="s">
        <v>124</v>
      </c>
      <c r="F243" s="147" t="s">
        <v>407</v>
      </c>
      <c r="I243" s="148"/>
      <c r="L243" s="30"/>
      <c r="M243" s="149"/>
      <c r="T243" s="54"/>
      <c r="AT243" s="15" t="s">
        <v>124</v>
      </c>
      <c r="AU243" s="15" t="s">
        <v>81</v>
      </c>
    </row>
    <row r="244" spans="2:65" s="12" customFormat="1" ht="11.25">
      <c r="B244" s="161"/>
      <c r="D244" s="146" t="s">
        <v>160</v>
      </c>
      <c r="E244" s="167" t="s">
        <v>1</v>
      </c>
      <c r="F244" s="162" t="s">
        <v>408</v>
      </c>
      <c r="H244" s="163">
        <v>4</v>
      </c>
      <c r="I244" s="164"/>
      <c r="L244" s="161"/>
      <c r="M244" s="165"/>
      <c r="T244" s="166"/>
      <c r="AT244" s="167" t="s">
        <v>160</v>
      </c>
      <c r="AU244" s="167" t="s">
        <v>81</v>
      </c>
      <c r="AV244" s="12" t="s">
        <v>81</v>
      </c>
      <c r="AW244" s="12" t="s">
        <v>28</v>
      </c>
      <c r="AX244" s="12" t="s">
        <v>79</v>
      </c>
      <c r="AY244" s="167" t="s">
        <v>114</v>
      </c>
    </row>
    <row r="245" spans="2:65" s="1" customFormat="1" ht="24.2" customHeight="1">
      <c r="B245" s="131"/>
      <c r="C245" s="132" t="s">
        <v>222</v>
      </c>
      <c r="D245" s="132" t="s">
        <v>115</v>
      </c>
      <c r="E245" s="133" t="s">
        <v>409</v>
      </c>
      <c r="F245" s="134" t="s">
        <v>410</v>
      </c>
      <c r="G245" s="135" t="s">
        <v>133</v>
      </c>
      <c r="H245" s="136">
        <v>59</v>
      </c>
      <c r="I245" s="137"/>
      <c r="J245" s="138">
        <f>ROUND(I245*H245,2)</f>
        <v>0</v>
      </c>
      <c r="K245" s="139"/>
      <c r="L245" s="30"/>
      <c r="M245" s="140" t="s">
        <v>1</v>
      </c>
      <c r="N245" s="141" t="s">
        <v>36</v>
      </c>
      <c r="P245" s="142">
        <f>O245*H245</f>
        <v>0</v>
      </c>
      <c r="Q245" s="142">
        <v>0</v>
      </c>
      <c r="R245" s="142">
        <f>Q245*H245</f>
        <v>0</v>
      </c>
      <c r="S245" s="142">
        <v>6.5000000000000002E-2</v>
      </c>
      <c r="T245" s="143">
        <f>S245*H245</f>
        <v>3.835</v>
      </c>
      <c r="AR245" s="144" t="s">
        <v>119</v>
      </c>
      <c r="AT245" s="144" t="s">
        <v>115</v>
      </c>
      <c r="AU245" s="144" t="s">
        <v>81</v>
      </c>
      <c r="AY245" s="15" t="s">
        <v>114</v>
      </c>
      <c r="BE245" s="145">
        <f>IF(N245="základní",J245,0)</f>
        <v>0</v>
      </c>
      <c r="BF245" s="145">
        <f>IF(N245="snížená",J245,0)</f>
        <v>0</v>
      </c>
      <c r="BG245" s="145">
        <f>IF(N245="zákl. přenesená",J245,0)</f>
        <v>0</v>
      </c>
      <c r="BH245" s="145">
        <f>IF(N245="sníž. přenesená",J245,0)</f>
        <v>0</v>
      </c>
      <c r="BI245" s="145">
        <f>IF(N245="nulová",J245,0)</f>
        <v>0</v>
      </c>
      <c r="BJ245" s="15" t="s">
        <v>79</v>
      </c>
      <c r="BK245" s="145">
        <f>ROUND(I245*H245,2)</f>
        <v>0</v>
      </c>
      <c r="BL245" s="15" t="s">
        <v>119</v>
      </c>
      <c r="BM245" s="144" t="s">
        <v>411</v>
      </c>
    </row>
    <row r="246" spans="2:65" s="1" customFormat="1" ht="29.25">
      <c r="B246" s="30"/>
      <c r="D246" s="146" t="s">
        <v>124</v>
      </c>
      <c r="F246" s="147" t="s">
        <v>407</v>
      </c>
      <c r="I246" s="148"/>
      <c r="L246" s="30"/>
      <c r="M246" s="149"/>
      <c r="T246" s="54"/>
      <c r="AT246" s="15" t="s">
        <v>124</v>
      </c>
      <c r="AU246" s="15" t="s">
        <v>81</v>
      </c>
    </row>
    <row r="247" spans="2:65" s="12" customFormat="1" ht="11.25">
      <c r="B247" s="161"/>
      <c r="D247" s="146" t="s">
        <v>160</v>
      </c>
      <c r="E247" s="167" t="s">
        <v>1</v>
      </c>
      <c r="F247" s="162" t="s">
        <v>412</v>
      </c>
      <c r="H247" s="163">
        <v>44</v>
      </c>
      <c r="I247" s="164"/>
      <c r="L247" s="161"/>
      <c r="M247" s="165"/>
      <c r="T247" s="166"/>
      <c r="AT247" s="167" t="s">
        <v>160</v>
      </c>
      <c r="AU247" s="167" t="s">
        <v>81</v>
      </c>
      <c r="AV247" s="12" t="s">
        <v>81</v>
      </c>
      <c r="AW247" s="12" t="s">
        <v>28</v>
      </c>
      <c r="AX247" s="12" t="s">
        <v>71</v>
      </c>
      <c r="AY247" s="167" t="s">
        <v>114</v>
      </c>
    </row>
    <row r="248" spans="2:65" s="12" customFormat="1" ht="11.25">
      <c r="B248" s="161"/>
      <c r="D248" s="146" t="s">
        <v>160</v>
      </c>
      <c r="E248" s="167" t="s">
        <v>1</v>
      </c>
      <c r="F248" s="162" t="s">
        <v>413</v>
      </c>
      <c r="H248" s="163">
        <v>15</v>
      </c>
      <c r="I248" s="164"/>
      <c r="L248" s="161"/>
      <c r="M248" s="165"/>
      <c r="T248" s="166"/>
      <c r="AT248" s="167" t="s">
        <v>160</v>
      </c>
      <c r="AU248" s="167" t="s">
        <v>81</v>
      </c>
      <c r="AV248" s="12" t="s">
        <v>81</v>
      </c>
      <c r="AW248" s="12" t="s">
        <v>28</v>
      </c>
      <c r="AX248" s="12" t="s">
        <v>71</v>
      </c>
      <c r="AY248" s="167" t="s">
        <v>114</v>
      </c>
    </row>
    <row r="249" spans="2:65" s="13" customFormat="1" ht="11.25">
      <c r="B249" s="168"/>
      <c r="D249" s="146" t="s">
        <v>160</v>
      </c>
      <c r="E249" s="169" t="s">
        <v>1</v>
      </c>
      <c r="F249" s="170" t="s">
        <v>228</v>
      </c>
      <c r="H249" s="171">
        <v>59</v>
      </c>
      <c r="I249" s="172"/>
      <c r="L249" s="168"/>
      <c r="M249" s="173"/>
      <c r="T249" s="174"/>
      <c r="AT249" s="169" t="s">
        <v>160</v>
      </c>
      <c r="AU249" s="169" t="s">
        <v>81</v>
      </c>
      <c r="AV249" s="13" t="s">
        <v>119</v>
      </c>
      <c r="AW249" s="13" t="s">
        <v>28</v>
      </c>
      <c r="AX249" s="13" t="s">
        <v>79</v>
      </c>
      <c r="AY249" s="169" t="s">
        <v>114</v>
      </c>
    </row>
    <row r="250" spans="2:65" s="1" customFormat="1" ht="24.2" customHeight="1">
      <c r="B250" s="131"/>
      <c r="C250" s="132" t="s">
        <v>229</v>
      </c>
      <c r="D250" s="132" t="s">
        <v>115</v>
      </c>
      <c r="E250" s="133" t="s">
        <v>414</v>
      </c>
      <c r="F250" s="134" t="s">
        <v>415</v>
      </c>
      <c r="G250" s="135" t="s">
        <v>133</v>
      </c>
      <c r="H250" s="136">
        <v>144</v>
      </c>
      <c r="I250" s="137"/>
      <c r="J250" s="138">
        <f>ROUND(I250*H250,2)</f>
        <v>0</v>
      </c>
      <c r="K250" s="139"/>
      <c r="L250" s="30"/>
      <c r="M250" s="140" t="s">
        <v>1</v>
      </c>
      <c r="N250" s="141" t="s">
        <v>36</v>
      </c>
      <c r="P250" s="142">
        <f>O250*H250</f>
        <v>0</v>
      </c>
      <c r="Q250" s="142">
        <v>0</v>
      </c>
      <c r="R250" s="142">
        <f>Q250*H250</f>
        <v>0</v>
      </c>
      <c r="S250" s="142">
        <v>0.155</v>
      </c>
      <c r="T250" s="143">
        <f>S250*H250</f>
        <v>22.32</v>
      </c>
      <c r="AR250" s="144" t="s">
        <v>119</v>
      </c>
      <c r="AT250" s="144" t="s">
        <v>115</v>
      </c>
      <c r="AU250" s="144" t="s">
        <v>81</v>
      </c>
      <c r="AY250" s="15" t="s">
        <v>114</v>
      </c>
      <c r="BE250" s="145">
        <f>IF(N250="základní",J250,0)</f>
        <v>0</v>
      </c>
      <c r="BF250" s="145">
        <f>IF(N250="snížená",J250,0)</f>
        <v>0</v>
      </c>
      <c r="BG250" s="145">
        <f>IF(N250="zákl. přenesená",J250,0)</f>
        <v>0</v>
      </c>
      <c r="BH250" s="145">
        <f>IF(N250="sníž. přenesená",J250,0)</f>
        <v>0</v>
      </c>
      <c r="BI250" s="145">
        <f>IF(N250="nulová",J250,0)</f>
        <v>0</v>
      </c>
      <c r="BJ250" s="15" t="s">
        <v>79</v>
      </c>
      <c r="BK250" s="145">
        <f>ROUND(I250*H250,2)</f>
        <v>0</v>
      </c>
      <c r="BL250" s="15" t="s">
        <v>119</v>
      </c>
      <c r="BM250" s="144" t="s">
        <v>416</v>
      </c>
    </row>
    <row r="251" spans="2:65" s="1" customFormat="1" ht="29.25">
      <c r="B251" s="30"/>
      <c r="D251" s="146" t="s">
        <v>124</v>
      </c>
      <c r="F251" s="147" t="s">
        <v>407</v>
      </c>
      <c r="I251" s="148"/>
      <c r="L251" s="30"/>
      <c r="M251" s="149"/>
      <c r="T251" s="54"/>
      <c r="AT251" s="15" t="s">
        <v>124</v>
      </c>
      <c r="AU251" s="15" t="s">
        <v>81</v>
      </c>
    </row>
    <row r="252" spans="2:65" s="12" customFormat="1" ht="11.25">
      <c r="B252" s="161"/>
      <c r="D252" s="146" t="s">
        <v>160</v>
      </c>
      <c r="E252" s="167" t="s">
        <v>1</v>
      </c>
      <c r="F252" s="162" t="s">
        <v>417</v>
      </c>
      <c r="H252" s="163">
        <v>144</v>
      </c>
      <c r="I252" s="164"/>
      <c r="L252" s="161"/>
      <c r="M252" s="165"/>
      <c r="T252" s="166"/>
      <c r="AT252" s="167" t="s">
        <v>160</v>
      </c>
      <c r="AU252" s="167" t="s">
        <v>81</v>
      </c>
      <c r="AV252" s="12" t="s">
        <v>81</v>
      </c>
      <c r="AW252" s="12" t="s">
        <v>28</v>
      </c>
      <c r="AX252" s="12" t="s">
        <v>79</v>
      </c>
      <c r="AY252" s="167" t="s">
        <v>114</v>
      </c>
    </row>
    <row r="253" spans="2:65" s="1" customFormat="1" ht="16.5" customHeight="1">
      <c r="B253" s="131"/>
      <c r="C253" s="132" t="s">
        <v>235</v>
      </c>
      <c r="D253" s="132" t="s">
        <v>115</v>
      </c>
      <c r="E253" s="133" t="s">
        <v>418</v>
      </c>
      <c r="F253" s="134" t="s">
        <v>419</v>
      </c>
      <c r="G253" s="135" t="s">
        <v>420</v>
      </c>
      <c r="H253" s="136">
        <v>1</v>
      </c>
      <c r="I253" s="137"/>
      <c r="J253" s="138">
        <f>ROUND(I253*H253,2)</f>
        <v>0</v>
      </c>
      <c r="K253" s="139"/>
      <c r="L253" s="30"/>
      <c r="M253" s="140" t="s">
        <v>1</v>
      </c>
      <c r="N253" s="141" t="s">
        <v>36</v>
      </c>
      <c r="P253" s="142">
        <f>O253*H253</f>
        <v>0</v>
      </c>
      <c r="Q253" s="142">
        <v>0</v>
      </c>
      <c r="R253" s="142">
        <f>Q253*H253</f>
        <v>0</v>
      </c>
      <c r="S253" s="142">
        <v>0</v>
      </c>
      <c r="T253" s="143">
        <f>S253*H253</f>
        <v>0</v>
      </c>
      <c r="AR253" s="144" t="s">
        <v>119</v>
      </c>
      <c r="AT253" s="144" t="s">
        <v>115</v>
      </c>
      <c r="AU253" s="144" t="s">
        <v>81</v>
      </c>
      <c r="AY253" s="15" t="s">
        <v>114</v>
      </c>
      <c r="BE253" s="145">
        <f>IF(N253="základní",J253,0)</f>
        <v>0</v>
      </c>
      <c r="BF253" s="145">
        <f>IF(N253="snížená",J253,0)</f>
        <v>0</v>
      </c>
      <c r="BG253" s="145">
        <f>IF(N253="zákl. přenesená",J253,0)</f>
        <v>0</v>
      </c>
      <c r="BH253" s="145">
        <f>IF(N253="sníž. přenesená",J253,0)</f>
        <v>0</v>
      </c>
      <c r="BI253" s="145">
        <f>IF(N253="nulová",J253,0)</f>
        <v>0</v>
      </c>
      <c r="BJ253" s="15" t="s">
        <v>79</v>
      </c>
      <c r="BK253" s="145">
        <f>ROUND(I253*H253,2)</f>
        <v>0</v>
      </c>
      <c r="BL253" s="15" t="s">
        <v>119</v>
      </c>
      <c r="BM253" s="144" t="s">
        <v>421</v>
      </c>
    </row>
    <row r="254" spans="2:65" s="1" customFormat="1" ht="24.2" customHeight="1">
      <c r="B254" s="131"/>
      <c r="C254" s="150" t="s">
        <v>239</v>
      </c>
      <c r="D254" s="150" t="s">
        <v>155</v>
      </c>
      <c r="E254" s="151" t="s">
        <v>422</v>
      </c>
      <c r="F254" s="152" t="s">
        <v>423</v>
      </c>
      <c r="G254" s="153" t="s">
        <v>420</v>
      </c>
      <c r="H254" s="154">
        <v>1</v>
      </c>
      <c r="I254" s="155"/>
      <c r="J254" s="156">
        <f>ROUND(I254*H254,2)</f>
        <v>0</v>
      </c>
      <c r="K254" s="157"/>
      <c r="L254" s="158"/>
      <c r="M254" s="159" t="s">
        <v>1</v>
      </c>
      <c r="N254" s="160" t="s">
        <v>36</v>
      </c>
      <c r="P254" s="142">
        <f>O254*H254</f>
        <v>0</v>
      </c>
      <c r="Q254" s="142">
        <v>8.3999999999999995E-3</v>
      </c>
      <c r="R254" s="142">
        <f>Q254*H254</f>
        <v>8.3999999999999995E-3</v>
      </c>
      <c r="S254" s="142">
        <v>0</v>
      </c>
      <c r="T254" s="143">
        <f>S254*H254</f>
        <v>0</v>
      </c>
      <c r="AR254" s="144" t="s">
        <v>149</v>
      </c>
      <c r="AT254" s="144" t="s">
        <v>155</v>
      </c>
      <c r="AU254" s="144" t="s">
        <v>81</v>
      </c>
      <c r="AY254" s="15" t="s">
        <v>114</v>
      </c>
      <c r="BE254" s="145">
        <f>IF(N254="základní",J254,0)</f>
        <v>0</v>
      </c>
      <c r="BF254" s="145">
        <f>IF(N254="snížená",J254,0)</f>
        <v>0</v>
      </c>
      <c r="BG254" s="145">
        <f>IF(N254="zákl. přenesená",J254,0)</f>
        <v>0</v>
      </c>
      <c r="BH254" s="145">
        <f>IF(N254="sníž. přenesená",J254,0)</f>
        <v>0</v>
      </c>
      <c r="BI254" s="145">
        <f>IF(N254="nulová",J254,0)</f>
        <v>0</v>
      </c>
      <c r="BJ254" s="15" t="s">
        <v>79</v>
      </c>
      <c r="BK254" s="145">
        <f>ROUND(I254*H254,2)</f>
        <v>0</v>
      </c>
      <c r="BL254" s="15" t="s">
        <v>119</v>
      </c>
      <c r="BM254" s="144" t="s">
        <v>424</v>
      </c>
    </row>
    <row r="255" spans="2:65" s="1" customFormat="1" ht="19.5">
      <c r="B255" s="30"/>
      <c r="D255" s="146" t="s">
        <v>124</v>
      </c>
      <c r="F255" s="147" t="s">
        <v>425</v>
      </c>
      <c r="I255" s="148"/>
      <c r="L255" s="30"/>
      <c r="M255" s="149"/>
      <c r="T255" s="54"/>
      <c r="AT255" s="15" t="s">
        <v>124</v>
      </c>
      <c r="AU255" s="15" t="s">
        <v>81</v>
      </c>
    </row>
    <row r="256" spans="2:65" s="1" customFormat="1" ht="24.2" customHeight="1">
      <c r="B256" s="131"/>
      <c r="C256" s="132" t="s">
        <v>243</v>
      </c>
      <c r="D256" s="132" t="s">
        <v>115</v>
      </c>
      <c r="E256" s="133" t="s">
        <v>426</v>
      </c>
      <c r="F256" s="134" t="s">
        <v>427</v>
      </c>
      <c r="G256" s="135" t="s">
        <v>420</v>
      </c>
      <c r="H256" s="136">
        <v>1</v>
      </c>
      <c r="I256" s="137"/>
      <c r="J256" s="138">
        <f>ROUND(I256*H256,2)</f>
        <v>0</v>
      </c>
      <c r="K256" s="139"/>
      <c r="L256" s="30"/>
      <c r="M256" s="140" t="s">
        <v>1</v>
      </c>
      <c r="N256" s="141" t="s">
        <v>36</v>
      </c>
      <c r="P256" s="142">
        <f>O256*H256</f>
        <v>0</v>
      </c>
      <c r="Q256" s="142">
        <v>1.67E-3</v>
      </c>
      <c r="R256" s="142">
        <f>Q256*H256</f>
        <v>1.67E-3</v>
      </c>
      <c r="S256" s="142">
        <v>0</v>
      </c>
      <c r="T256" s="143">
        <f>S256*H256</f>
        <v>0</v>
      </c>
      <c r="AR256" s="144" t="s">
        <v>119</v>
      </c>
      <c r="AT256" s="144" t="s">
        <v>115</v>
      </c>
      <c r="AU256" s="144" t="s">
        <v>81</v>
      </c>
      <c r="AY256" s="15" t="s">
        <v>114</v>
      </c>
      <c r="BE256" s="145">
        <f>IF(N256="základní",J256,0)</f>
        <v>0</v>
      </c>
      <c r="BF256" s="145">
        <f>IF(N256="snížená",J256,0)</f>
        <v>0</v>
      </c>
      <c r="BG256" s="145">
        <f>IF(N256="zákl. přenesená",J256,0)</f>
        <v>0</v>
      </c>
      <c r="BH256" s="145">
        <f>IF(N256="sníž. přenesená",J256,0)</f>
        <v>0</v>
      </c>
      <c r="BI256" s="145">
        <f>IF(N256="nulová",J256,0)</f>
        <v>0</v>
      </c>
      <c r="BJ256" s="15" t="s">
        <v>79</v>
      </c>
      <c r="BK256" s="145">
        <f>ROUND(I256*H256,2)</f>
        <v>0</v>
      </c>
      <c r="BL256" s="15" t="s">
        <v>119</v>
      </c>
      <c r="BM256" s="144" t="s">
        <v>428</v>
      </c>
    </row>
    <row r="257" spans="2:65" s="1" customFormat="1" ht="16.5" customHeight="1">
      <c r="B257" s="131"/>
      <c r="C257" s="150" t="s">
        <v>247</v>
      </c>
      <c r="D257" s="150" t="s">
        <v>155</v>
      </c>
      <c r="E257" s="151" t="s">
        <v>429</v>
      </c>
      <c r="F257" s="152" t="s">
        <v>430</v>
      </c>
      <c r="G257" s="153" t="s">
        <v>420</v>
      </c>
      <c r="H257" s="154">
        <v>1</v>
      </c>
      <c r="I257" s="155"/>
      <c r="J257" s="156">
        <f>ROUND(I257*H257,2)</f>
        <v>0</v>
      </c>
      <c r="K257" s="157"/>
      <c r="L257" s="158"/>
      <c r="M257" s="159" t="s">
        <v>1</v>
      </c>
      <c r="N257" s="160" t="s">
        <v>36</v>
      </c>
      <c r="P257" s="142">
        <f>O257*H257</f>
        <v>0</v>
      </c>
      <c r="Q257" s="142">
        <v>1.6E-2</v>
      </c>
      <c r="R257" s="142">
        <f>Q257*H257</f>
        <v>1.6E-2</v>
      </c>
      <c r="S257" s="142">
        <v>0</v>
      </c>
      <c r="T257" s="143">
        <f>S257*H257</f>
        <v>0</v>
      </c>
      <c r="AR257" s="144" t="s">
        <v>149</v>
      </c>
      <c r="AT257" s="144" t="s">
        <v>155</v>
      </c>
      <c r="AU257" s="144" t="s">
        <v>81</v>
      </c>
      <c r="AY257" s="15" t="s">
        <v>114</v>
      </c>
      <c r="BE257" s="145">
        <f>IF(N257="základní",J257,0)</f>
        <v>0</v>
      </c>
      <c r="BF257" s="145">
        <f>IF(N257="snížená",J257,0)</f>
        <v>0</v>
      </c>
      <c r="BG257" s="145">
        <f>IF(N257="zákl. přenesená",J257,0)</f>
        <v>0</v>
      </c>
      <c r="BH257" s="145">
        <f>IF(N257="sníž. přenesená",J257,0)</f>
        <v>0</v>
      </c>
      <c r="BI257" s="145">
        <f>IF(N257="nulová",J257,0)</f>
        <v>0</v>
      </c>
      <c r="BJ257" s="15" t="s">
        <v>79</v>
      </c>
      <c r="BK257" s="145">
        <f>ROUND(I257*H257,2)</f>
        <v>0</v>
      </c>
      <c r="BL257" s="15" t="s">
        <v>119</v>
      </c>
      <c r="BM257" s="144" t="s">
        <v>431</v>
      </c>
    </row>
    <row r="258" spans="2:65" s="1" customFormat="1" ht="19.5">
      <c r="B258" s="30"/>
      <c r="D258" s="146" t="s">
        <v>124</v>
      </c>
      <c r="F258" s="147" t="s">
        <v>425</v>
      </c>
      <c r="I258" s="148"/>
      <c r="L258" s="30"/>
      <c r="M258" s="149"/>
      <c r="T258" s="54"/>
      <c r="AT258" s="15" t="s">
        <v>124</v>
      </c>
      <c r="AU258" s="15" t="s">
        <v>81</v>
      </c>
    </row>
    <row r="259" spans="2:65" s="1" customFormat="1" ht="24.2" customHeight="1">
      <c r="B259" s="131"/>
      <c r="C259" s="132" t="s">
        <v>432</v>
      </c>
      <c r="D259" s="132" t="s">
        <v>115</v>
      </c>
      <c r="E259" s="133" t="s">
        <v>433</v>
      </c>
      <c r="F259" s="134" t="s">
        <v>434</v>
      </c>
      <c r="G259" s="135" t="s">
        <v>133</v>
      </c>
      <c r="H259" s="136">
        <v>54</v>
      </c>
      <c r="I259" s="137"/>
      <c r="J259" s="138">
        <f>ROUND(I259*H259,2)</f>
        <v>0</v>
      </c>
      <c r="K259" s="139"/>
      <c r="L259" s="30"/>
      <c r="M259" s="140" t="s">
        <v>1</v>
      </c>
      <c r="N259" s="141" t="s">
        <v>36</v>
      </c>
      <c r="P259" s="142">
        <f>O259*H259</f>
        <v>0</v>
      </c>
      <c r="Q259" s="142">
        <v>0</v>
      </c>
      <c r="R259" s="142">
        <f>Q259*H259</f>
        <v>0</v>
      </c>
      <c r="S259" s="142">
        <v>0</v>
      </c>
      <c r="T259" s="143">
        <f>S259*H259</f>
        <v>0</v>
      </c>
      <c r="AR259" s="144" t="s">
        <v>119</v>
      </c>
      <c r="AT259" s="144" t="s">
        <v>115</v>
      </c>
      <c r="AU259" s="144" t="s">
        <v>81</v>
      </c>
      <c r="AY259" s="15" t="s">
        <v>114</v>
      </c>
      <c r="BE259" s="145">
        <f>IF(N259="základní",J259,0)</f>
        <v>0</v>
      </c>
      <c r="BF259" s="145">
        <f>IF(N259="snížená",J259,0)</f>
        <v>0</v>
      </c>
      <c r="BG259" s="145">
        <f>IF(N259="zákl. přenesená",J259,0)</f>
        <v>0</v>
      </c>
      <c r="BH259" s="145">
        <f>IF(N259="sníž. přenesená",J259,0)</f>
        <v>0</v>
      </c>
      <c r="BI259" s="145">
        <f>IF(N259="nulová",J259,0)</f>
        <v>0</v>
      </c>
      <c r="BJ259" s="15" t="s">
        <v>79</v>
      </c>
      <c r="BK259" s="145">
        <f>ROUND(I259*H259,2)</f>
        <v>0</v>
      </c>
      <c r="BL259" s="15" t="s">
        <v>119</v>
      </c>
      <c r="BM259" s="144" t="s">
        <v>435</v>
      </c>
    </row>
    <row r="260" spans="2:65" s="1" customFormat="1" ht="24.2" customHeight="1">
      <c r="B260" s="131"/>
      <c r="C260" s="150" t="s">
        <v>436</v>
      </c>
      <c r="D260" s="150" t="s">
        <v>155</v>
      </c>
      <c r="E260" s="151" t="s">
        <v>437</v>
      </c>
      <c r="F260" s="152" t="s">
        <v>438</v>
      </c>
      <c r="G260" s="153" t="s">
        <v>133</v>
      </c>
      <c r="H260" s="154">
        <v>54</v>
      </c>
      <c r="I260" s="155"/>
      <c r="J260" s="156">
        <f>ROUND(I260*H260,2)</f>
        <v>0</v>
      </c>
      <c r="K260" s="157"/>
      <c r="L260" s="158"/>
      <c r="M260" s="159" t="s">
        <v>1</v>
      </c>
      <c r="N260" s="160" t="s">
        <v>36</v>
      </c>
      <c r="P260" s="142">
        <f>O260*H260</f>
        <v>0</v>
      </c>
      <c r="Q260" s="142">
        <v>2.7E-4</v>
      </c>
      <c r="R260" s="142">
        <f>Q260*H260</f>
        <v>1.4580000000000001E-2</v>
      </c>
      <c r="S260" s="142">
        <v>0</v>
      </c>
      <c r="T260" s="143">
        <f>S260*H260</f>
        <v>0</v>
      </c>
      <c r="AR260" s="144" t="s">
        <v>149</v>
      </c>
      <c r="AT260" s="144" t="s">
        <v>155</v>
      </c>
      <c r="AU260" s="144" t="s">
        <v>81</v>
      </c>
      <c r="AY260" s="15" t="s">
        <v>114</v>
      </c>
      <c r="BE260" s="145">
        <f>IF(N260="základní",J260,0)</f>
        <v>0</v>
      </c>
      <c r="BF260" s="145">
        <f>IF(N260="snížená",J260,0)</f>
        <v>0</v>
      </c>
      <c r="BG260" s="145">
        <f>IF(N260="zákl. přenesená",J260,0)</f>
        <v>0</v>
      </c>
      <c r="BH260" s="145">
        <f>IF(N260="sníž. přenesená",J260,0)</f>
        <v>0</v>
      </c>
      <c r="BI260" s="145">
        <f>IF(N260="nulová",J260,0)</f>
        <v>0</v>
      </c>
      <c r="BJ260" s="15" t="s">
        <v>79</v>
      </c>
      <c r="BK260" s="145">
        <f>ROUND(I260*H260,2)</f>
        <v>0</v>
      </c>
      <c r="BL260" s="15" t="s">
        <v>119</v>
      </c>
      <c r="BM260" s="144" t="s">
        <v>439</v>
      </c>
    </row>
    <row r="261" spans="2:65" s="1" customFormat="1" ht="39">
      <c r="B261" s="30"/>
      <c r="D261" s="146" t="s">
        <v>124</v>
      </c>
      <c r="F261" s="147" t="s">
        <v>440</v>
      </c>
      <c r="I261" s="148"/>
      <c r="L261" s="30"/>
      <c r="M261" s="149"/>
      <c r="T261" s="54"/>
      <c r="AT261" s="15" t="s">
        <v>124</v>
      </c>
      <c r="AU261" s="15" t="s">
        <v>81</v>
      </c>
    </row>
    <row r="262" spans="2:65" s="1" customFormat="1" ht="21.75" customHeight="1">
      <c r="B262" s="131"/>
      <c r="C262" s="132" t="s">
        <v>441</v>
      </c>
      <c r="D262" s="132" t="s">
        <v>115</v>
      </c>
      <c r="E262" s="133" t="s">
        <v>442</v>
      </c>
      <c r="F262" s="134" t="s">
        <v>443</v>
      </c>
      <c r="G262" s="135" t="s">
        <v>133</v>
      </c>
      <c r="H262" s="136">
        <v>54</v>
      </c>
      <c r="I262" s="137"/>
      <c r="J262" s="138">
        <f>ROUND(I262*H262,2)</f>
        <v>0</v>
      </c>
      <c r="K262" s="139"/>
      <c r="L262" s="30"/>
      <c r="M262" s="140" t="s">
        <v>1</v>
      </c>
      <c r="N262" s="141" t="s">
        <v>36</v>
      </c>
      <c r="P262" s="142">
        <f>O262*H262</f>
        <v>0</v>
      </c>
      <c r="Q262" s="142">
        <v>0</v>
      </c>
      <c r="R262" s="142">
        <f>Q262*H262</f>
        <v>0</v>
      </c>
      <c r="S262" s="142">
        <v>6.9999999999999999E-4</v>
      </c>
      <c r="T262" s="143">
        <f>S262*H262</f>
        <v>3.78E-2</v>
      </c>
      <c r="AR262" s="144" t="s">
        <v>119</v>
      </c>
      <c r="AT262" s="144" t="s">
        <v>115</v>
      </c>
      <c r="AU262" s="144" t="s">
        <v>81</v>
      </c>
      <c r="AY262" s="15" t="s">
        <v>114</v>
      </c>
      <c r="BE262" s="145">
        <f>IF(N262="základní",J262,0)</f>
        <v>0</v>
      </c>
      <c r="BF262" s="145">
        <f>IF(N262="snížená",J262,0)</f>
        <v>0</v>
      </c>
      <c r="BG262" s="145">
        <f>IF(N262="zákl. přenesená",J262,0)</f>
        <v>0</v>
      </c>
      <c r="BH262" s="145">
        <f>IF(N262="sníž. přenesená",J262,0)</f>
        <v>0</v>
      </c>
      <c r="BI262" s="145">
        <f>IF(N262="nulová",J262,0)</f>
        <v>0</v>
      </c>
      <c r="BJ262" s="15" t="s">
        <v>79</v>
      </c>
      <c r="BK262" s="145">
        <f>ROUND(I262*H262,2)</f>
        <v>0</v>
      </c>
      <c r="BL262" s="15" t="s">
        <v>119</v>
      </c>
      <c r="BM262" s="144" t="s">
        <v>444</v>
      </c>
    </row>
    <row r="263" spans="2:65" s="1" customFormat="1" ht="29.25">
      <c r="B263" s="30"/>
      <c r="D263" s="146" t="s">
        <v>124</v>
      </c>
      <c r="F263" s="147" t="s">
        <v>445</v>
      </c>
      <c r="I263" s="148"/>
      <c r="L263" s="30"/>
      <c r="M263" s="149"/>
      <c r="T263" s="54"/>
      <c r="AT263" s="15" t="s">
        <v>124</v>
      </c>
      <c r="AU263" s="15" t="s">
        <v>81</v>
      </c>
    </row>
    <row r="264" spans="2:65" s="12" customFormat="1" ht="11.25">
      <c r="B264" s="161"/>
      <c r="D264" s="146" t="s">
        <v>160</v>
      </c>
      <c r="E264" s="167" t="s">
        <v>1</v>
      </c>
      <c r="F264" s="162" t="s">
        <v>446</v>
      </c>
      <c r="H264" s="163">
        <v>54</v>
      </c>
      <c r="I264" s="164"/>
      <c r="L264" s="161"/>
      <c r="M264" s="165"/>
      <c r="T264" s="166"/>
      <c r="AT264" s="167" t="s">
        <v>160</v>
      </c>
      <c r="AU264" s="167" t="s">
        <v>81</v>
      </c>
      <c r="AV264" s="12" t="s">
        <v>81</v>
      </c>
      <c r="AW264" s="12" t="s">
        <v>28</v>
      </c>
      <c r="AX264" s="12" t="s">
        <v>79</v>
      </c>
      <c r="AY264" s="167" t="s">
        <v>114</v>
      </c>
    </row>
    <row r="265" spans="2:65" s="1" customFormat="1" ht="24.2" customHeight="1">
      <c r="B265" s="131"/>
      <c r="C265" s="132" t="s">
        <v>447</v>
      </c>
      <c r="D265" s="132" t="s">
        <v>115</v>
      </c>
      <c r="E265" s="133" t="s">
        <v>448</v>
      </c>
      <c r="F265" s="134" t="s">
        <v>449</v>
      </c>
      <c r="G265" s="135" t="s">
        <v>133</v>
      </c>
      <c r="H265" s="136">
        <v>157</v>
      </c>
      <c r="I265" s="137"/>
      <c r="J265" s="138">
        <f>ROUND(I265*H265,2)</f>
        <v>0</v>
      </c>
      <c r="K265" s="139"/>
      <c r="L265" s="30"/>
      <c r="M265" s="140" t="s">
        <v>1</v>
      </c>
      <c r="N265" s="141" t="s">
        <v>36</v>
      </c>
      <c r="P265" s="142">
        <f>O265*H265</f>
        <v>0</v>
      </c>
      <c r="Q265" s="142">
        <v>0</v>
      </c>
      <c r="R265" s="142">
        <f>Q265*H265</f>
        <v>0</v>
      </c>
      <c r="S265" s="142">
        <v>0</v>
      </c>
      <c r="T265" s="143">
        <f>S265*H265</f>
        <v>0</v>
      </c>
      <c r="AR265" s="144" t="s">
        <v>119</v>
      </c>
      <c r="AT265" s="144" t="s">
        <v>115</v>
      </c>
      <c r="AU265" s="144" t="s">
        <v>81</v>
      </c>
      <c r="AY265" s="15" t="s">
        <v>114</v>
      </c>
      <c r="BE265" s="145">
        <f>IF(N265="základní",J265,0)</f>
        <v>0</v>
      </c>
      <c r="BF265" s="145">
        <f>IF(N265="snížená",J265,0)</f>
        <v>0</v>
      </c>
      <c r="BG265" s="145">
        <f>IF(N265="zákl. přenesená",J265,0)</f>
        <v>0</v>
      </c>
      <c r="BH265" s="145">
        <f>IF(N265="sníž. přenesená",J265,0)</f>
        <v>0</v>
      </c>
      <c r="BI265" s="145">
        <f>IF(N265="nulová",J265,0)</f>
        <v>0</v>
      </c>
      <c r="BJ265" s="15" t="s">
        <v>79</v>
      </c>
      <c r="BK265" s="145">
        <f>ROUND(I265*H265,2)</f>
        <v>0</v>
      </c>
      <c r="BL265" s="15" t="s">
        <v>119</v>
      </c>
      <c r="BM265" s="144" t="s">
        <v>450</v>
      </c>
    </row>
    <row r="266" spans="2:65" s="1" customFormat="1" ht="24.2" customHeight="1">
      <c r="B266" s="131"/>
      <c r="C266" s="150" t="s">
        <v>451</v>
      </c>
      <c r="D266" s="150" t="s">
        <v>155</v>
      </c>
      <c r="E266" s="151" t="s">
        <v>452</v>
      </c>
      <c r="F266" s="152" t="s">
        <v>453</v>
      </c>
      <c r="G266" s="153" t="s">
        <v>133</v>
      </c>
      <c r="H266" s="154">
        <v>157</v>
      </c>
      <c r="I266" s="155"/>
      <c r="J266" s="156">
        <f>ROUND(I266*H266,2)</f>
        <v>0</v>
      </c>
      <c r="K266" s="157"/>
      <c r="L266" s="158"/>
      <c r="M266" s="159" t="s">
        <v>1</v>
      </c>
      <c r="N266" s="160" t="s">
        <v>36</v>
      </c>
      <c r="P266" s="142">
        <f>O266*H266</f>
        <v>0</v>
      </c>
      <c r="Q266" s="142">
        <v>2.16E-3</v>
      </c>
      <c r="R266" s="142">
        <f>Q266*H266</f>
        <v>0.33911999999999998</v>
      </c>
      <c r="S266" s="142">
        <v>0</v>
      </c>
      <c r="T266" s="143">
        <f>S266*H266</f>
        <v>0</v>
      </c>
      <c r="AR266" s="144" t="s">
        <v>149</v>
      </c>
      <c r="AT266" s="144" t="s">
        <v>155</v>
      </c>
      <c r="AU266" s="144" t="s">
        <v>81</v>
      </c>
      <c r="AY266" s="15" t="s">
        <v>114</v>
      </c>
      <c r="BE266" s="145">
        <f>IF(N266="základní",J266,0)</f>
        <v>0</v>
      </c>
      <c r="BF266" s="145">
        <f>IF(N266="snížená",J266,0)</f>
        <v>0</v>
      </c>
      <c r="BG266" s="145">
        <f>IF(N266="zákl. přenesená",J266,0)</f>
        <v>0</v>
      </c>
      <c r="BH266" s="145">
        <f>IF(N266="sníž. přenesená",J266,0)</f>
        <v>0</v>
      </c>
      <c r="BI266" s="145">
        <f>IF(N266="nulová",J266,0)</f>
        <v>0</v>
      </c>
      <c r="BJ266" s="15" t="s">
        <v>79</v>
      </c>
      <c r="BK266" s="145">
        <f>ROUND(I266*H266,2)</f>
        <v>0</v>
      </c>
      <c r="BL266" s="15" t="s">
        <v>119</v>
      </c>
      <c r="BM266" s="144" t="s">
        <v>454</v>
      </c>
    </row>
    <row r="267" spans="2:65" s="1" customFormat="1" ht="29.25">
      <c r="B267" s="30"/>
      <c r="D267" s="146" t="s">
        <v>124</v>
      </c>
      <c r="F267" s="147" t="s">
        <v>455</v>
      </c>
      <c r="I267" s="148"/>
      <c r="L267" s="30"/>
      <c r="M267" s="149"/>
      <c r="T267" s="54"/>
      <c r="AT267" s="15" t="s">
        <v>124</v>
      </c>
      <c r="AU267" s="15" t="s">
        <v>81</v>
      </c>
    </row>
    <row r="268" spans="2:65" s="1" customFormat="1" ht="24.2" customHeight="1">
      <c r="B268" s="131"/>
      <c r="C268" s="132" t="s">
        <v>456</v>
      </c>
      <c r="D268" s="132" t="s">
        <v>115</v>
      </c>
      <c r="E268" s="133" t="s">
        <v>457</v>
      </c>
      <c r="F268" s="134" t="s">
        <v>458</v>
      </c>
      <c r="G268" s="135" t="s">
        <v>133</v>
      </c>
      <c r="H268" s="136">
        <v>157</v>
      </c>
      <c r="I268" s="137"/>
      <c r="J268" s="138">
        <f>ROUND(I268*H268,2)</f>
        <v>0</v>
      </c>
      <c r="K268" s="139"/>
      <c r="L268" s="30"/>
      <c r="M268" s="140" t="s">
        <v>1</v>
      </c>
      <c r="N268" s="141" t="s">
        <v>36</v>
      </c>
      <c r="P268" s="142">
        <f>O268*H268</f>
        <v>0</v>
      </c>
      <c r="Q268" s="142">
        <v>0</v>
      </c>
      <c r="R268" s="142">
        <f>Q268*H268</f>
        <v>0</v>
      </c>
      <c r="S268" s="142">
        <v>5.4999999999999997E-3</v>
      </c>
      <c r="T268" s="143">
        <f>S268*H268</f>
        <v>0.86349999999999993</v>
      </c>
      <c r="AR268" s="144" t="s">
        <v>119</v>
      </c>
      <c r="AT268" s="144" t="s">
        <v>115</v>
      </c>
      <c r="AU268" s="144" t="s">
        <v>81</v>
      </c>
      <c r="AY268" s="15" t="s">
        <v>114</v>
      </c>
      <c r="BE268" s="145">
        <f>IF(N268="základní",J268,0)</f>
        <v>0</v>
      </c>
      <c r="BF268" s="145">
        <f>IF(N268="snížená",J268,0)</f>
        <v>0</v>
      </c>
      <c r="BG268" s="145">
        <f>IF(N268="zákl. přenesená",J268,0)</f>
        <v>0</v>
      </c>
      <c r="BH268" s="145">
        <f>IF(N268="sníž. přenesená",J268,0)</f>
        <v>0</v>
      </c>
      <c r="BI268" s="145">
        <f>IF(N268="nulová",J268,0)</f>
        <v>0</v>
      </c>
      <c r="BJ268" s="15" t="s">
        <v>79</v>
      </c>
      <c r="BK268" s="145">
        <f>ROUND(I268*H268,2)</f>
        <v>0</v>
      </c>
      <c r="BL268" s="15" t="s">
        <v>119</v>
      </c>
      <c r="BM268" s="144" t="s">
        <v>459</v>
      </c>
    </row>
    <row r="269" spans="2:65" s="1" customFormat="1" ht="29.25">
      <c r="B269" s="30"/>
      <c r="D269" s="146" t="s">
        <v>124</v>
      </c>
      <c r="F269" s="147" t="s">
        <v>407</v>
      </c>
      <c r="I269" s="148"/>
      <c r="L269" s="30"/>
      <c r="M269" s="149"/>
      <c r="T269" s="54"/>
      <c r="AT269" s="15" t="s">
        <v>124</v>
      </c>
      <c r="AU269" s="15" t="s">
        <v>81</v>
      </c>
    </row>
    <row r="270" spans="2:65" s="12" customFormat="1" ht="11.25">
      <c r="B270" s="161"/>
      <c r="D270" s="146" t="s">
        <v>160</v>
      </c>
      <c r="E270" s="167" t="s">
        <v>1</v>
      </c>
      <c r="F270" s="162" t="s">
        <v>460</v>
      </c>
      <c r="H270" s="163">
        <v>157</v>
      </c>
      <c r="I270" s="164"/>
      <c r="L270" s="161"/>
      <c r="M270" s="165"/>
      <c r="T270" s="166"/>
      <c r="AT270" s="167" t="s">
        <v>160</v>
      </c>
      <c r="AU270" s="167" t="s">
        <v>81</v>
      </c>
      <c r="AV270" s="12" t="s">
        <v>81</v>
      </c>
      <c r="AW270" s="12" t="s">
        <v>28</v>
      </c>
      <c r="AX270" s="12" t="s">
        <v>79</v>
      </c>
      <c r="AY270" s="167" t="s">
        <v>114</v>
      </c>
    </row>
    <row r="271" spans="2:65" s="1" customFormat="1" ht="16.5" customHeight="1">
      <c r="B271" s="131"/>
      <c r="C271" s="132" t="s">
        <v>461</v>
      </c>
      <c r="D271" s="132" t="s">
        <v>115</v>
      </c>
      <c r="E271" s="133" t="s">
        <v>462</v>
      </c>
      <c r="F271" s="134" t="s">
        <v>463</v>
      </c>
      <c r="G271" s="135" t="s">
        <v>133</v>
      </c>
      <c r="H271" s="136">
        <v>4</v>
      </c>
      <c r="I271" s="137"/>
      <c r="J271" s="138">
        <f>ROUND(I271*H271,2)</f>
        <v>0</v>
      </c>
      <c r="K271" s="139"/>
      <c r="L271" s="30"/>
      <c r="M271" s="140" t="s">
        <v>1</v>
      </c>
      <c r="N271" s="141" t="s">
        <v>36</v>
      </c>
      <c r="P271" s="142">
        <f>O271*H271</f>
        <v>0</v>
      </c>
      <c r="Q271" s="142">
        <v>1.0000000000000001E-5</v>
      </c>
      <c r="R271" s="142">
        <f>Q271*H271</f>
        <v>4.0000000000000003E-5</v>
      </c>
      <c r="S271" s="142">
        <v>0</v>
      </c>
      <c r="T271" s="143">
        <f>S271*H271</f>
        <v>0</v>
      </c>
      <c r="AR271" s="144" t="s">
        <v>119</v>
      </c>
      <c r="AT271" s="144" t="s">
        <v>115</v>
      </c>
      <c r="AU271" s="144" t="s">
        <v>81</v>
      </c>
      <c r="AY271" s="15" t="s">
        <v>114</v>
      </c>
      <c r="BE271" s="145">
        <f>IF(N271="základní",J271,0)</f>
        <v>0</v>
      </c>
      <c r="BF271" s="145">
        <f>IF(N271="snížená",J271,0)</f>
        <v>0</v>
      </c>
      <c r="BG271" s="145">
        <f>IF(N271="zákl. přenesená",J271,0)</f>
        <v>0</v>
      </c>
      <c r="BH271" s="145">
        <f>IF(N271="sníž. přenesená",J271,0)</f>
        <v>0</v>
      </c>
      <c r="BI271" s="145">
        <f>IF(N271="nulová",J271,0)</f>
        <v>0</v>
      </c>
      <c r="BJ271" s="15" t="s">
        <v>79</v>
      </c>
      <c r="BK271" s="145">
        <f>ROUND(I271*H271,2)</f>
        <v>0</v>
      </c>
      <c r="BL271" s="15" t="s">
        <v>119</v>
      </c>
      <c r="BM271" s="144" t="s">
        <v>464</v>
      </c>
    </row>
    <row r="272" spans="2:65" s="1" customFormat="1" ht="16.5" customHeight="1">
      <c r="B272" s="131"/>
      <c r="C272" s="150" t="s">
        <v>465</v>
      </c>
      <c r="D272" s="150" t="s">
        <v>155</v>
      </c>
      <c r="E272" s="151" t="s">
        <v>466</v>
      </c>
      <c r="F272" s="152" t="s">
        <v>467</v>
      </c>
      <c r="G272" s="153" t="s">
        <v>133</v>
      </c>
      <c r="H272" s="154">
        <v>4</v>
      </c>
      <c r="I272" s="155"/>
      <c r="J272" s="156">
        <f>ROUND(I272*H272,2)</f>
        <v>0</v>
      </c>
      <c r="K272" s="157"/>
      <c r="L272" s="158"/>
      <c r="M272" s="159" t="s">
        <v>1</v>
      </c>
      <c r="N272" s="160" t="s">
        <v>36</v>
      </c>
      <c r="P272" s="142">
        <f>O272*H272</f>
        <v>0</v>
      </c>
      <c r="Q272" s="142">
        <v>2.6700000000000001E-3</v>
      </c>
      <c r="R272" s="142">
        <f>Q272*H272</f>
        <v>1.068E-2</v>
      </c>
      <c r="S272" s="142">
        <v>0</v>
      </c>
      <c r="T272" s="143">
        <f>S272*H272</f>
        <v>0</v>
      </c>
      <c r="AR272" s="144" t="s">
        <v>149</v>
      </c>
      <c r="AT272" s="144" t="s">
        <v>155</v>
      </c>
      <c r="AU272" s="144" t="s">
        <v>81</v>
      </c>
      <c r="AY272" s="15" t="s">
        <v>114</v>
      </c>
      <c r="BE272" s="145">
        <f>IF(N272="základní",J272,0)</f>
        <v>0</v>
      </c>
      <c r="BF272" s="145">
        <f>IF(N272="snížená",J272,0)</f>
        <v>0</v>
      </c>
      <c r="BG272" s="145">
        <f>IF(N272="zákl. přenesená",J272,0)</f>
        <v>0</v>
      </c>
      <c r="BH272" s="145">
        <f>IF(N272="sníž. přenesená",J272,0)</f>
        <v>0</v>
      </c>
      <c r="BI272" s="145">
        <f>IF(N272="nulová",J272,0)</f>
        <v>0</v>
      </c>
      <c r="BJ272" s="15" t="s">
        <v>79</v>
      </c>
      <c r="BK272" s="145">
        <f>ROUND(I272*H272,2)</f>
        <v>0</v>
      </c>
      <c r="BL272" s="15" t="s">
        <v>119</v>
      </c>
      <c r="BM272" s="144" t="s">
        <v>468</v>
      </c>
    </row>
    <row r="273" spans="2:65" s="1" customFormat="1" ht="19.5">
      <c r="B273" s="30"/>
      <c r="D273" s="146" t="s">
        <v>124</v>
      </c>
      <c r="F273" s="147" t="s">
        <v>469</v>
      </c>
      <c r="I273" s="148"/>
      <c r="L273" s="30"/>
      <c r="M273" s="149"/>
      <c r="T273" s="54"/>
      <c r="AT273" s="15" t="s">
        <v>124</v>
      </c>
      <c r="AU273" s="15" t="s">
        <v>81</v>
      </c>
    </row>
    <row r="274" spans="2:65" s="1" customFormat="1" ht="21.75" customHeight="1">
      <c r="B274" s="131"/>
      <c r="C274" s="132" t="s">
        <v>470</v>
      </c>
      <c r="D274" s="132" t="s">
        <v>115</v>
      </c>
      <c r="E274" s="133" t="s">
        <v>471</v>
      </c>
      <c r="F274" s="134" t="s">
        <v>472</v>
      </c>
      <c r="G274" s="135" t="s">
        <v>473</v>
      </c>
      <c r="H274" s="136">
        <v>1</v>
      </c>
      <c r="I274" s="137"/>
      <c r="J274" s="138">
        <f>ROUND(I274*H274,2)</f>
        <v>0</v>
      </c>
      <c r="K274" s="139"/>
      <c r="L274" s="30"/>
      <c r="M274" s="140" t="s">
        <v>1</v>
      </c>
      <c r="N274" s="141" t="s">
        <v>36</v>
      </c>
      <c r="P274" s="142">
        <f>O274*H274</f>
        <v>0</v>
      </c>
      <c r="Q274" s="142">
        <v>1.0000000000000001E-5</v>
      </c>
      <c r="R274" s="142">
        <f>Q274*H274</f>
        <v>1.0000000000000001E-5</v>
      </c>
      <c r="S274" s="142">
        <v>0</v>
      </c>
      <c r="T274" s="143">
        <f>S274*H274</f>
        <v>0</v>
      </c>
      <c r="AR274" s="144" t="s">
        <v>119</v>
      </c>
      <c r="AT274" s="144" t="s">
        <v>115</v>
      </c>
      <c r="AU274" s="144" t="s">
        <v>81</v>
      </c>
      <c r="AY274" s="15" t="s">
        <v>114</v>
      </c>
      <c r="BE274" s="145">
        <f>IF(N274="základní",J274,0)</f>
        <v>0</v>
      </c>
      <c r="BF274" s="145">
        <f>IF(N274="snížená",J274,0)</f>
        <v>0</v>
      </c>
      <c r="BG274" s="145">
        <f>IF(N274="zákl. přenesená",J274,0)</f>
        <v>0</v>
      </c>
      <c r="BH274" s="145">
        <f>IF(N274="sníž. přenesená",J274,0)</f>
        <v>0</v>
      </c>
      <c r="BI274" s="145">
        <f>IF(N274="nulová",J274,0)</f>
        <v>0</v>
      </c>
      <c r="BJ274" s="15" t="s">
        <v>79</v>
      </c>
      <c r="BK274" s="145">
        <f>ROUND(I274*H274,2)</f>
        <v>0</v>
      </c>
      <c r="BL274" s="15" t="s">
        <v>119</v>
      </c>
      <c r="BM274" s="144" t="s">
        <v>474</v>
      </c>
    </row>
    <row r="275" spans="2:65" s="1" customFormat="1" ht="19.5">
      <c r="B275" s="30"/>
      <c r="D275" s="146" t="s">
        <v>124</v>
      </c>
      <c r="F275" s="147" t="s">
        <v>425</v>
      </c>
      <c r="I275" s="148"/>
      <c r="L275" s="30"/>
      <c r="M275" s="149"/>
      <c r="T275" s="54"/>
      <c r="AT275" s="15" t="s">
        <v>124</v>
      </c>
      <c r="AU275" s="15" t="s">
        <v>81</v>
      </c>
    </row>
    <row r="276" spans="2:65" s="1" customFormat="1" ht="24.2" customHeight="1">
      <c r="B276" s="131"/>
      <c r="C276" s="132" t="s">
        <v>475</v>
      </c>
      <c r="D276" s="132" t="s">
        <v>115</v>
      </c>
      <c r="E276" s="133" t="s">
        <v>476</v>
      </c>
      <c r="F276" s="134" t="s">
        <v>477</v>
      </c>
      <c r="G276" s="135" t="s">
        <v>133</v>
      </c>
      <c r="H276" s="136">
        <v>59</v>
      </c>
      <c r="I276" s="137"/>
      <c r="J276" s="138">
        <f>ROUND(I276*H276,2)</f>
        <v>0</v>
      </c>
      <c r="K276" s="139"/>
      <c r="L276" s="30"/>
      <c r="M276" s="140" t="s">
        <v>1</v>
      </c>
      <c r="N276" s="141" t="s">
        <v>36</v>
      </c>
      <c r="P276" s="142">
        <f>O276*H276</f>
        <v>0</v>
      </c>
      <c r="Q276" s="142">
        <v>1.0000000000000001E-5</v>
      </c>
      <c r="R276" s="142">
        <f>Q276*H276</f>
        <v>5.9000000000000003E-4</v>
      </c>
      <c r="S276" s="142">
        <v>0</v>
      </c>
      <c r="T276" s="143">
        <f>S276*H276</f>
        <v>0</v>
      </c>
      <c r="AR276" s="144" t="s">
        <v>119</v>
      </c>
      <c r="AT276" s="144" t="s">
        <v>115</v>
      </c>
      <c r="AU276" s="144" t="s">
        <v>81</v>
      </c>
      <c r="AY276" s="15" t="s">
        <v>114</v>
      </c>
      <c r="BE276" s="145">
        <f>IF(N276="základní",J276,0)</f>
        <v>0</v>
      </c>
      <c r="BF276" s="145">
        <f>IF(N276="snížená",J276,0)</f>
        <v>0</v>
      </c>
      <c r="BG276" s="145">
        <f>IF(N276="zákl. přenesená",J276,0)</f>
        <v>0</v>
      </c>
      <c r="BH276" s="145">
        <f>IF(N276="sníž. přenesená",J276,0)</f>
        <v>0</v>
      </c>
      <c r="BI276" s="145">
        <f>IF(N276="nulová",J276,0)</f>
        <v>0</v>
      </c>
      <c r="BJ276" s="15" t="s">
        <v>79</v>
      </c>
      <c r="BK276" s="145">
        <f>ROUND(I276*H276,2)</f>
        <v>0</v>
      </c>
      <c r="BL276" s="15" t="s">
        <v>119</v>
      </c>
      <c r="BM276" s="144" t="s">
        <v>478</v>
      </c>
    </row>
    <row r="277" spans="2:65" s="1" customFormat="1" ht="24.2" customHeight="1">
      <c r="B277" s="131"/>
      <c r="C277" s="150" t="s">
        <v>479</v>
      </c>
      <c r="D277" s="150" t="s">
        <v>155</v>
      </c>
      <c r="E277" s="151" t="s">
        <v>480</v>
      </c>
      <c r="F277" s="152" t="s">
        <v>481</v>
      </c>
      <c r="G277" s="153" t="s">
        <v>133</v>
      </c>
      <c r="H277" s="154">
        <v>59</v>
      </c>
      <c r="I277" s="155"/>
      <c r="J277" s="156">
        <f>ROUND(I277*H277,2)</f>
        <v>0</v>
      </c>
      <c r="K277" s="157"/>
      <c r="L277" s="158"/>
      <c r="M277" s="159" t="s">
        <v>1</v>
      </c>
      <c r="N277" s="160" t="s">
        <v>36</v>
      </c>
      <c r="P277" s="142">
        <f>O277*H277</f>
        <v>0</v>
      </c>
      <c r="Q277" s="142">
        <v>4.45E-3</v>
      </c>
      <c r="R277" s="142">
        <f>Q277*H277</f>
        <v>0.26255000000000001</v>
      </c>
      <c r="S277" s="142">
        <v>0</v>
      </c>
      <c r="T277" s="143">
        <f>S277*H277</f>
        <v>0</v>
      </c>
      <c r="AR277" s="144" t="s">
        <v>149</v>
      </c>
      <c r="AT277" s="144" t="s">
        <v>155</v>
      </c>
      <c r="AU277" s="144" t="s">
        <v>81</v>
      </c>
      <c r="AY277" s="15" t="s">
        <v>114</v>
      </c>
      <c r="BE277" s="145">
        <f>IF(N277="základní",J277,0)</f>
        <v>0</v>
      </c>
      <c r="BF277" s="145">
        <f>IF(N277="snížená",J277,0)</f>
        <v>0</v>
      </c>
      <c r="BG277" s="145">
        <f>IF(N277="zákl. přenesená",J277,0)</f>
        <v>0</v>
      </c>
      <c r="BH277" s="145">
        <f>IF(N277="sníž. přenesená",J277,0)</f>
        <v>0</v>
      </c>
      <c r="BI277" s="145">
        <f>IF(N277="nulová",J277,0)</f>
        <v>0</v>
      </c>
      <c r="BJ277" s="15" t="s">
        <v>79</v>
      </c>
      <c r="BK277" s="145">
        <f>ROUND(I277*H277,2)</f>
        <v>0</v>
      </c>
      <c r="BL277" s="15" t="s">
        <v>119</v>
      </c>
      <c r="BM277" s="144" t="s">
        <v>482</v>
      </c>
    </row>
    <row r="278" spans="2:65" s="1" customFormat="1" ht="39">
      <c r="B278" s="30"/>
      <c r="D278" s="146" t="s">
        <v>124</v>
      </c>
      <c r="F278" s="147" t="s">
        <v>483</v>
      </c>
      <c r="I278" s="148"/>
      <c r="L278" s="30"/>
      <c r="M278" s="149"/>
      <c r="T278" s="54"/>
      <c r="AT278" s="15" t="s">
        <v>124</v>
      </c>
      <c r="AU278" s="15" t="s">
        <v>81</v>
      </c>
    </row>
    <row r="279" spans="2:65" s="12" customFormat="1" ht="11.25">
      <c r="B279" s="161"/>
      <c r="D279" s="146" t="s">
        <v>160</v>
      </c>
      <c r="E279" s="167" t="s">
        <v>1</v>
      </c>
      <c r="F279" s="162" t="s">
        <v>382</v>
      </c>
      <c r="H279" s="163">
        <v>44</v>
      </c>
      <c r="I279" s="164"/>
      <c r="L279" s="161"/>
      <c r="M279" s="165"/>
      <c r="T279" s="166"/>
      <c r="AT279" s="167" t="s">
        <v>160</v>
      </c>
      <c r="AU279" s="167" t="s">
        <v>81</v>
      </c>
      <c r="AV279" s="12" t="s">
        <v>81</v>
      </c>
      <c r="AW279" s="12" t="s">
        <v>28</v>
      </c>
      <c r="AX279" s="12" t="s">
        <v>71</v>
      </c>
      <c r="AY279" s="167" t="s">
        <v>114</v>
      </c>
    </row>
    <row r="280" spans="2:65" s="12" customFormat="1" ht="11.25">
      <c r="B280" s="161"/>
      <c r="D280" s="146" t="s">
        <v>160</v>
      </c>
      <c r="E280" s="167" t="s">
        <v>1</v>
      </c>
      <c r="F280" s="162" t="s">
        <v>383</v>
      </c>
      <c r="H280" s="163">
        <v>15</v>
      </c>
      <c r="I280" s="164"/>
      <c r="L280" s="161"/>
      <c r="M280" s="165"/>
      <c r="T280" s="166"/>
      <c r="AT280" s="167" t="s">
        <v>160</v>
      </c>
      <c r="AU280" s="167" t="s">
        <v>81</v>
      </c>
      <c r="AV280" s="12" t="s">
        <v>81</v>
      </c>
      <c r="AW280" s="12" t="s">
        <v>28</v>
      </c>
      <c r="AX280" s="12" t="s">
        <v>71</v>
      </c>
      <c r="AY280" s="167" t="s">
        <v>114</v>
      </c>
    </row>
    <row r="281" spans="2:65" s="13" customFormat="1" ht="11.25">
      <c r="B281" s="168"/>
      <c r="D281" s="146" t="s">
        <v>160</v>
      </c>
      <c r="E281" s="169" t="s">
        <v>1</v>
      </c>
      <c r="F281" s="170" t="s">
        <v>228</v>
      </c>
      <c r="H281" s="171">
        <v>59</v>
      </c>
      <c r="I281" s="172"/>
      <c r="L281" s="168"/>
      <c r="M281" s="173"/>
      <c r="T281" s="174"/>
      <c r="AT281" s="169" t="s">
        <v>160</v>
      </c>
      <c r="AU281" s="169" t="s">
        <v>81</v>
      </c>
      <c r="AV281" s="13" t="s">
        <v>119</v>
      </c>
      <c r="AW281" s="13" t="s">
        <v>28</v>
      </c>
      <c r="AX281" s="13" t="s">
        <v>79</v>
      </c>
      <c r="AY281" s="169" t="s">
        <v>114</v>
      </c>
    </row>
    <row r="282" spans="2:65" s="1" customFormat="1" ht="24.2" customHeight="1">
      <c r="B282" s="131"/>
      <c r="C282" s="132" t="s">
        <v>484</v>
      </c>
      <c r="D282" s="132" t="s">
        <v>115</v>
      </c>
      <c r="E282" s="133" t="s">
        <v>485</v>
      </c>
      <c r="F282" s="134" t="s">
        <v>486</v>
      </c>
      <c r="G282" s="135" t="s">
        <v>133</v>
      </c>
      <c r="H282" s="136">
        <v>144</v>
      </c>
      <c r="I282" s="137"/>
      <c r="J282" s="138">
        <f>ROUND(I282*H282,2)</f>
        <v>0</v>
      </c>
      <c r="K282" s="139"/>
      <c r="L282" s="30"/>
      <c r="M282" s="140" t="s">
        <v>1</v>
      </c>
      <c r="N282" s="141" t="s">
        <v>36</v>
      </c>
      <c r="P282" s="142">
        <f>O282*H282</f>
        <v>0</v>
      </c>
      <c r="Q282" s="142">
        <v>2.0000000000000002E-5</v>
      </c>
      <c r="R282" s="142">
        <f>Q282*H282</f>
        <v>2.8800000000000002E-3</v>
      </c>
      <c r="S282" s="142">
        <v>0</v>
      </c>
      <c r="T282" s="143">
        <f>S282*H282</f>
        <v>0</v>
      </c>
      <c r="AR282" s="144" t="s">
        <v>119</v>
      </c>
      <c r="AT282" s="144" t="s">
        <v>115</v>
      </c>
      <c r="AU282" s="144" t="s">
        <v>81</v>
      </c>
      <c r="AY282" s="15" t="s">
        <v>114</v>
      </c>
      <c r="BE282" s="145">
        <f>IF(N282="základní",J282,0)</f>
        <v>0</v>
      </c>
      <c r="BF282" s="145">
        <f>IF(N282="snížená",J282,0)</f>
        <v>0</v>
      </c>
      <c r="BG282" s="145">
        <f>IF(N282="zákl. přenesená",J282,0)</f>
        <v>0</v>
      </c>
      <c r="BH282" s="145">
        <f>IF(N282="sníž. přenesená",J282,0)</f>
        <v>0</v>
      </c>
      <c r="BI282" s="145">
        <f>IF(N282="nulová",J282,0)</f>
        <v>0</v>
      </c>
      <c r="BJ282" s="15" t="s">
        <v>79</v>
      </c>
      <c r="BK282" s="145">
        <f>ROUND(I282*H282,2)</f>
        <v>0</v>
      </c>
      <c r="BL282" s="15" t="s">
        <v>119</v>
      </c>
      <c r="BM282" s="144" t="s">
        <v>487</v>
      </c>
    </row>
    <row r="283" spans="2:65" s="1" customFormat="1" ht="24.2" customHeight="1">
      <c r="B283" s="131"/>
      <c r="C283" s="150" t="s">
        <v>488</v>
      </c>
      <c r="D283" s="150" t="s">
        <v>155</v>
      </c>
      <c r="E283" s="151" t="s">
        <v>489</v>
      </c>
      <c r="F283" s="152" t="s">
        <v>490</v>
      </c>
      <c r="G283" s="153" t="s">
        <v>133</v>
      </c>
      <c r="H283" s="154">
        <v>144</v>
      </c>
      <c r="I283" s="155"/>
      <c r="J283" s="156">
        <f>ROUND(I283*H283,2)</f>
        <v>0</v>
      </c>
      <c r="K283" s="157"/>
      <c r="L283" s="158"/>
      <c r="M283" s="159" t="s">
        <v>1</v>
      </c>
      <c r="N283" s="160" t="s">
        <v>36</v>
      </c>
      <c r="P283" s="142">
        <f>O283*H283</f>
        <v>0</v>
      </c>
      <c r="Q283" s="142">
        <v>1.6619999999999999E-2</v>
      </c>
      <c r="R283" s="142">
        <f>Q283*H283</f>
        <v>2.3932799999999999</v>
      </c>
      <c r="S283" s="142">
        <v>0</v>
      </c>
      <c r="T283" s="143">
        <f>S283*H283</f>
        <v>0</v>
      </c>
      <c r="AR283" s="144" t="s">
        <v>149</v>
      </c>
      <c r="AT283" s="144" t="s">
        <v>155</v>
      </c>
      <c r="AU283" s="144" t="s">
        <v>81</v>
      </c>
      <c r="AY283" s="15" t="s">
        <v>114</v>
      </c>
      <c r="BE283" s="145">
        <f>IF(N283="základní",J283,0)</f>
        <v>0</v>
      </c>
      <c r="BF283" s="145">
        <f>IF(N283="snížená",J283,0)</f>
        <v>0</v>
      </c>
      <c r="BG283" s="145">
        <f>IF(N283="zákl. přenesená",J283,0)</f>
        <v>0</v>
      </c>
      <c r="BH283" s="145">
        <f>IF(N283="sníž. přenesená",J283,0)</f>
        <v>0</v>
      </c>
      <c r="BI283" s="145">
        <f>IF(N283="nulová",J283,0)</f>
        <v>0</v>
      </c>
      <c r="BJ283" s="15" t="s">
        <v>79</v>
      </c>
      <c r="BK283" s="145">
        <f>ROUND(I283*H283,2)</f>
        <v>0</v>
      </c>
      <c r="BL283" s="15" t="s">
        <v>119</v>
      </c>
      <c r="BM283" s="144" t="s">
        <v>491</v>
      </c>
    </row>
    <row r="284" spans="2:65" s="1" customFormat="1" ht="39">
      <c r="B284" s="30"/>
      <c r="D284" s="146" t="s">
        <v>124</v>
      </c>
      <c r="F284" s="147" t="s">
        <v>492</v>
      </c>
      <c r="I284" s="148"/>
      <c r="L284" s="30"/>
      <c r="M284" s="149"/>
      <c r="T284" s="54"/>
      <c r="AT284" s="15" t="s">
        <v>124</v>
      </c>
      <c r="AU284" s="15" t="s">
        <v>81</v>
      </c>
    </row>
    <row r="285" spans="2:65" s="1" customFormat="1" ht="24.2" customHeight="1">
      <c r="B285" s="131"/>
      <c r="C285" s="132" t="s">
        <v>493</v>
      </c>
      <c r="D285" s="132" t="s">
        <v>115</v>
      </c>
      <c r="E285" s="133" t="s">
        <v>494</v>
      </c>
      <c r="F285" s="134" t="s">
        <v>495</v>
      </c>
      <c r="G285" s="135" t="s">
        <v>133</v>
      </c>
      <c r="H285" s="136">
        <v>4</v>
      </c>
      <c r="I285" s="137"/>
      <c r="J285" s="138">
        <f>ROUND(I285*H285,2)</f>
        <v>0</v>
      </c>
      <c r="K285" s="139"/>
      <c r="L285" s="30"/>
      <c r="M285" s="140" t="s">
        <v>1</v>
      </c>
      <c r="N285" s="141" t="s">
        <v>36</v>
      </c>
      <c r="P285" s="142">
        <f>O285*H285</f>
        <v>0</v>
      </c>
      <c r="Q285" s="142">
        <v>3.0000000000000001E-5</v>
      </c>
      <c r="R285" s="142">
        <f>Q285*H285</f>
        <v>1.2E-4</v>
      </c>
      <c r="S285" s="142">
        <v>0</v>
      </c>
      <c r="T285" s="143">
        <f>S285*H285</f>
        <v>0</v>
      </c>
      <c r="AR285" s="144" t="s">
        <v>119</v>
      </c>
      <c r="AT285" s="144" t="s">
        <v>115</v>
      </c>
      <c r="AU285" s="144" t="s">
        <v>81</v>
      </c>
      <c r="AY285" s="15" t="s">
        <v>114</v>
      </c>
      <c r="BE285" s="145">
        <f>IF(N285="základní",J285,0)</f>
        <v>0</v>
      </c>
      <c r="BF285" s="145">
        <f>IF(N285="snížená",J285,0)</f>
        <v>0</v>
      </c>
      <c r="BG285" s="145">
        <f>IF(N285="zákl. přenesená",J285,0)</f>
        <v>0</v>
      </c>
      <c r="BH285" s="145">
        <f>IF(N285="sníž. přenesená",J285,0)</f>
        <v>0</v>
      </c>
      <c r="BI285" s="145">
        <f>IF(N285="nulová",J285,0)</f>
        <v>0</v>
      </c>
      <c r="BJ285" s="15" t="s">
        <v>79</v>
      </c>
      <c r="BK285" s="145">
        <f>ROUND(I285*H285,2)</f>
        <v>0</v>
      </c>
      <c r="BL285" s="15" t="s">
        <v>119</v>
      </c>
      <c r="BM285" s="144" t="s">
        <v>496</v>
      </c>
    </row>
    <row r="286" spans="2:65" s="1" customFormat="1" ht="24.2" customHeight="1">
      <c r="B286" s="131"/>
      <c r="C286" s="150" t="s">
        <v>497</v>
      </c>
      <c r="D286" s="150" t="s">
        <v>155</v>
      </c>
      <c r="E286" s="151" t="s">
        <v>498</v>
      </c>
      <c r="F286" s="152" t="s">
        <v>499</v>
      </c>
      <c r="G286" s="153" t="s">
        <v>133</v>
      </c>
      <c r="H286" s="154">
        <v>4</v>
      </c>
      <c r="I286" s="155"/>
      <c r="J286" s="156">
        <f>ROUND(I286*H286,2)</f>
        <v>0</v>
      </c>
      <c r="K286" s="157"/>
      <c r="L286" s="158"/>
      <c r="M286" s="159" t="s">
        <v>1</v>
      </c>
      <c r="N286" s="160" t="s">
        <v>36</v>
      </c>
      <c r="P286" s="142">
        <f>O286*H286</f>
        <v>0</v>
      </c>
      <c r="Q286" s="142">
        <v>2.4799999999999999E-2</v>
      </c>
      <c r="R286" s="142">
        <f>Q286*H286</f>
        <v>9.9199999999999997E-2</v>
      </c>
      <c r="S286" s="142">
        <v>0</v>
      </c>
      <c r="T286" s="143">
        <f>S286*H286</f>
        <v>0</v>
      </c>
      <c r="AR286" s="144" t="s">
        <v>149</v>
      </c>
      <c r="AT286" s="144" t="s">
        <v>155</v>
      </c>
      <c r="AU286" s="144" t="s">
        <v>81</v>
      </c>
      <c r="AY286" s="15" t="s">
        <v>114</v>
      </c>
      <c r="BE286" s="145">
        <f>IF(N286="základní",J286,0)</f>
        <v>0</v>
      </c>
      <c r="BF286" s="145">
        <f>IF(N286="snížená",J286,0)</f>
        <v>0</v>
      </c>
      <c r="BG286" s="145">
        <f>IF(N286="zákl. přenesená",J286,0)</f>
        <v>0</v>
      </c>
      <c r="BH286" s="145">
        <f>IF(N286="sníž. přenesená",J286,0)</f>
        <v>0</v>
      </c>
      <c r="BI286" s="145">
        <f>IF(N286="nulová",J286,0)</f>
        <v>0</v>
      </c>
      <c r="BJ286" s="15" t="s">
        <v>79</v>
      </c>
      <c r="BK286" s="145">
        <f>ROUND(I286*H286,2)</f>
        <v>0</v>
      </c>
      <c r="BL286" s="15" t="s">
        <v>119</v>
      </c>
      <c r="BM286" s="144" t="s">
        <v>500</v>
      </c>
    </row>
    <row r="287" spans="2:65" s="1" customFormat="1" ht="39">
      <c r="B287" s="30"/>
      <c r="D287" s="146" t="s">
        <v>124</v>
      </c>
      <c r="F287" s="147" t="s">
        <v>501</v>
      </c>
      <c r="I287" s="148"/>
      <c r="L287" s="30"/>
      <c r="M287" s="149"/>
      <c r="T287" s="54"/>
      <c r="AT287" s="15" t="s">
        <v>124</v>
      </c>
      <c r="AU287" s="15" t="s">
        <v>81</v>
      </c>
    </row>
    <row r="288" spans="2:65" s="1" customFormat="1" ht="24.2" customHeight="1">
      <c r="B288" s="131"/>
      <c r="C288" s="132" t="s">
        <v>502</v>
      </c>
      <c r="D288" s="132" t="s">
        <v>115</v>
      </c>
      <c r="E288" s="133" t="s">
        <v>503</v>
      </c>
      <c r="F288" s="134" t="s">
        <v>504</v>
      </c>
      <c r="G288" s="135" t="s">
        <v>420</v>
      </c>
      <c r="H288" s="136">
        <v>15</v>
      </c>
      <c r="I288" s="137"/>
      <c r="J288" s="138">
        <f>ROUND(I288*H288,2)</f>
        <v>0</v>
      </c>
      <c r="K288" s="139"/>
      <c r="L288" s="30"/>
      <c r="M288" s="140" t="s">
        <v>1</v>
      </c>
      <c r="N288" s="141" t="s">
        <v>36</v>
      </c>
      <c r="P288" s="142">
        <f>O288*H288</f>
        <v>0</v>
      </c>
      <c r="Q288" s="142">
        <v>0</v>
      </c>
      <c r="R288" s="142">
        <f>Q288*H288</f>
        <v>0</v>
      </c>
      <c r="S288" s="142">
        <v>0</v>
      </c>
      <c r="T288" s="143">
        <f>S288*H288</f>
        <v>0</v>
      </c>
      <c r="AR288" s="144" t="s">
        <v>119</v>
      </c>
      <c r="AT288" s="144" t="s">
        <v>115</v>
      </c>
      <c r="AU288" s="144" t="s">
        <v>81</v>
      </c>
      <c r="AY288" s="15" t="s">
        <v>114</v>
      </c>
      <c r="BE288" s="145">
        <f>IF(N288="základní",J288,0)</f>
        <v>0</v>
      </c>
      <c r="BF288" s="145">
        <f>IF(N288="snížená",J288,0)</f>
        <v>0</v>
      </c>
      <c r="BG288" s="145">
        <f>IF(N288="zákl. přenesená",J288,0)</f>
        <v>0</v>
      </c>
      <c r="BH288" s="145">
        <f>IF(N288="sníž. přenesená",J288,0)</f>
        <v>0</v>
      </c>
      <c r="BI288" s="145">
        <f>IF(N288="nulová",J288,0)</f>
        <v>0</v>
      </c>
      <c r="BJ288" s="15" t="s">
        <v>79</v>
      </c>
      <c r="BK288" s="145">
        <f>ROUND(I288*H288,2)</f>
        <v>0</v>
      </c>
      <c r="BL288" s="15" t="s">
        <v>119</v>
      </c>
      <c r="BM288" s="144" t="s">
        <v>505</v>
      </c>
    </row>
    <row r="289" spans="2:65" s="1" customFormat="1" ht="16.5" customHeight="1">
      <c r="B289" s="131"/>
      <c r="C289" s="150" t="s">
        <v>506</v>
      </c>
      <c r="D289" s="150" t="s">
        <v>155</v>
      </c>
      <c r="E289" s="151" t="s">
        <v>507</v>
      </c>
      <c r="F289" s="152" t="s">
        <v>508</v>
      </c>
      <c r="G289" s="153" t="s">
        <v>420</v>
      </c>
      <c r="H289" s="154">
        <v>15</v>
      </c>
      <c r="I289" s="155"/>
      <c r="J289" s="156">
        <f>ROUND(I289*H289,2)</f>
        <v>0</v>
      </c>
      <c r="K289" s="157"/>
      <c r="L289" s="158"/>
      <c r="M289" s="159" t="s">
        <v>1</v>
      </c>
      <c r="N289" s="160" t="s">
        <v>36</v>
      </c>
      <c r="P289" s="142">
        <f>O289*H289</f>
        <v>0</v>
      </c>
      <c r="Q289" s="142">
        <v>5.0000000000000002E-5</v>
      </c>
      <c r="R289" s="142">
        <f>Q289*H289</f>
        <v>7.5000000000000002E-4</v>
      </c>
      <c r="S289" s="142">
        <v>0</v>
      </c>
      <c r="T289" s="143">
        <f>S289*H289</f>
        <v>0</v>
      </c>
      <c r="AR289" s="144" t="s">
        <v>149</v>
      </c>
      <c r="AT289" s="144" t="s">
        <v>155</v>
      </c>
      <c r="AU289" s="144" t="s">
        <v>81</v>
      </c>
      <c r="AY289" s="15" t="s">
        <v>114</v>
      </c>
      <c r="BE289" s="145">
        <f>IF(N289="základní",J289,0)</f>
        <v>0</v>
      </c>
      <c r="BF289" s="145">
        <f>IF(N289="snížená",J289,0)</f>
        <v>0</v>
      </c>
      <c r="BG289" s="145">
        <f>IF(N289="zákl. přenesená",J289,0)</f>
        <v>0</v>
      </c>
      <c r="BH289" s="145">
        <f>IF(N289="sníž. přenesená",J289,0)</f>
        <v>0</v>
      </c>
      <c r="BI289" s="145">
        <f>IF(N289="nulová",J289,0)</f>
        <v>0</v>
      </c>
      <c r="BJ289" s="15" t="s">
        <v>79</v>
      </c>
      <c r="BK289" s="145">
        <f>ROUND(I289*H289,2)</f>
        <v>0</v>
      </c>
      <c r="BL289" s="15" t="s">
        <v>119</v>
      </c>
      <c r="BM289" s="144" t="s">
        <v>509</v>
      </c>
    </row>
    <row r="290" spans="2:65" s="1" customFormat="1" ht="19.5">
      <c r="B290" s="30"/>
      <c r="D290" s="146" t="s">
        <v>124</v>
      </c>
      <c r="F290" s="147" t="s">
        <v>510</v>
      </c>
      <c r="I290" s="148"/>
      <c r="L290" s="30"/>
      <c r="M290" s="149"/>
      <c r="T290" s="54"/>
      <c r="AT290" s="15" t="s">
        <v>124</v>
      </c>
      <c r="AU290" s="15" t="s">
        <v>81</v>
      </c>
    </row>
    <row r="291" spans="2:65" s="1" customFormat="1" ht="24.2" customHeight="1">
      <c r="B291" s="131"/>
      <c r="C291" s="132" t="s">
        <v>511</v>
      </c>
      <c r="D291" s="132" t="s">
        <v>115</v>
      </c>
      <c r="E291" s="133" t="s">
        <v>512</v>
      </c>
      <c r="F291" s="134" t="s">
        <v>513</v>
      </c>
      <c r="G291" s="135" t="s">
        <v>420</v>
      </c>
      <c r="H291" s="136">
        <v>1</v>
      </c>
      <c r="I291" s="137"/>
      <c r="J291" s="138">
        <f>ROUND(I291*H291,2)</f>
        <v>0</v>
      </c>
      <c r="K291" s="139"/>
      <c r="L291" s="30"/>
      <c r="M291" s="140" t="s">
        <v>1</v>
      </c>
      <c r="N291" s="141" t="s">
        <v>36</v>
      </c>
      <c r="P291" s="142">
        <f>O291*H291</f>
        <v>0</v>
      </c>
      <c r="Q291" s="142">
        <v>0</v>
      </c>
      <c r="R291" s="142">
        <f>Q291*H291</f>
        <v>0</v>
      </c>
      <c r="S291" s="142">
        <v>0</v>
      </c>
      <c r="T291" s="143">
        <f>S291*H291</f>
        <v>0</v>
      </c>
      <c r="AR291" s="144" t="s">
        <v>119</v>
      </c>
      <c r="AT291" s="144" t="s">
        <v>115</v>
      </c>
      <c r="AU291" s="144" t="s">
        <v>81</v>
      </c>
      <c r="AY291" s="15" t="s">
        <v>114</v>
      </c>
      <c r="BE291" s="145">
        <f>IF(N291="základní",J291,0)</f>
        <v>0</v>
      </c>
      <c r="BF291" s="145">
        <f>IF(N291="snížená",J291,0)</f>
        <v>0</v>
      </c>
      <c r="BG291" s="145">
        <f>IF(N291="zákl. přenesená",J291,0)</f>
        <v>0</v>
      </c>
      <c r="BH291" s="145">
        <f>IF(N291="sníž. přenesená",J291,0)</f>
        <v>0</v>
      </c>
      <c r="BI291" s="145">
        <f>IF(N291="nulová",J291,0)</f>
        <v>0</v>
      </c>
      <c r="BJ291" s="15" t="s">
        <v>79</v>
      </c>
      <c r="BK291" s="145">
        <f>ROUND(I291*H291,2)</f>
        <v>0</v>
      </c>
      <c r="BL291" s="15" t="s">
        <v>119</v>
      </c>
      <c r="BM291" s="144" t="s">
        <v>514</v>
      </c>
    </row>
    <row r="292" spans="2:65" s="1" customFormat="1" ht="16.5" customHeight="1">
      <c r="B292" s="131"/>
      <c r="C292" s="150" t="s">
        <v>515</v>
      </c>
      <c r="D292" s="150" t="s">
        <v>155</v>
      </c>
      <c r="E292" s="151" t="s">
        <v>516</v>
      </c>
      <c r="F292" s="152" t="s">
        <v>517</v>
      </c>
      <c r="G292" s="153" t="s">
        <v>420</v>
      </c>
      <c r="H292" s="154">
        <v>1</v>
      </c>
      <c r="I292" s="155"/>
      <c r="J292" s="156">
        <f>ROUND(I292*H292,2)</f>
        <v>0</v>
      </c>
      <c r="K292" s="157"/>
      <c r="L292" s="158"/>
      <c r="M292" s="159" t="s">
        <v>1</v>
      </c>
      <c r="N292" s="160" t="s">
        <v>36</v>
      </c>
      <c r="P292" s="142">
        <f>O292*H292</f>
        <v>0</v>
      </c>
      <c r="Q292" s="142">
        <v>9.4999999999999998E-3</v>
      </c>
      <c r="R292" s="142">
        <f>Q292*H292</f>
        <v>9.4999999999999998E-3</v>
      </c>
      <c r="S292" s="142">
        <v>0</v>
      </c>
      <c r="T292" s="143">
        <f>S292*H292</f>
        <v>0</v>
      </c>
      <c r="AR292" s="144" t="s">
        <v>149</v>
      </c>
      <c r="AT292" s="144" t="s">
        <v>155</v>
      </c>
      <c r="AU292" s="144" t="s">
        <v>81</v>
      </c>
      <c r="AY292" s="15" t="s">
        <v>114</v>
      </c>
      <c r="BE292" s="145">
        <f>IF(N292="základní",J292,0)</f>
        <v>0</v>
      </c>
      <c r="BF292" s="145">
        <f>IF(N292="snížená",J292,0)</f>
        <v>0</v>
      </c>
      <c r="BG292" s="145">
        <f>IF(N292="zákl. přenesená",J292,0)</f>
        <v>0</v>
      </c>
      <c r="BH292" s="145">
        <f>IF(N292="sníž. přenesená",J292,0)</f>
        <v>0</v>
      </c>
      <c r="BI292" s="145">
        <f>IF(N292="nulová",J292,0)</f>
        <v>0</v>
      </c>
      <c r="BJ292" s="15" t="s">
        <v>79</v>
      </c>
      <c r="BK292" s="145">
        <f>ROUND(I292*H292,2)</f>
        <v>0</v>
      </c>
      <c r="BL292" s="15" t="s">
        <v>119</v>
      </c>
      <c r="BM292" s="144" t="s">
        <v>518</v>
      </c>
    </row>
    <row r="293" spans="2:65" s="1" customFormat="1" ht="19.5">
      <c r="B293" s="30"/>
      <c r="D293" s="146" t="s">
        <v>124</v>
      </c>
      <c r="F293" s="147" t="s">
        <v>425</v>
      </c>
      <c r="I293" s="148"/>
      <c r="L293" s="30"/>
      <c r="M293" s="149"/>
      <c r="T293" s="54"/>
      <c r="AT293" s="15" t="s">
        <v>124</v>
      </c>
      <c r="AU293" s="15" t="s">
        <v>81</v>
      </c>
    </row>
    <row r="294" spans="2:65" s="1" customFormat="1" ht="24.2" customHeight="1">
      <c r="B294" s="131"/>
      <c r="C294" s="132" t="s">
        <v>519</v>
      </c>
      <c r="D294" s="132" t="s">
        <v>115</v>
      </c>
      <c r="E294" s="133" t="s">
        <v>520</v>
      </c>
      <c r="F294" s="134" t="s">
        <v>521</v>
      </c>
      <c r="G294" s="135" t="s">
        <v>420</v>
      </c>
      <c r="H294" s="136">
        <v>1</v>
      </c>
      <c r="I294" s="137"/>
      <c r="J294" s="138">
        <f>ROUND(I294*H294,2)</f>
        <v>0</v>
      </c>
      <c r="K294" s="139"/>
      <c r="L294" s="30"/>
      <c r="M294" s="140" t="s">
        <v>1</v>
      </c>
      <c r="N294" s="141" t="s">
        <v>36</v>
      </c>
      <c r="P294" s="142">
        <f>O294*H294</f>
        <v>0</v>
      </c>
      <c r="Q294" s="142">
        <v>0</v>
      </c>
      <c r="R294" s="142">
        <f>Q294*H294</f>
        <v>0</v>
      </c>
      <c r="S294" s="142">
        <v>0</v>
      </c>
      <c r="T294" s="143">
        <f>S294*H294</f>
        <v>0</v>
      </c>
      <c r="AR294" s="144" t="s">
        <v>119</v>
      </c>
      <c r="AT294" s="144" t="s">
        <v>115</v>
      </c>
      <c r="AU294" s="144" t="s">
        <v>81</v>
      </c>
      <c r="AY294" s="15" t="s">
        <v>114</v>
      </c>
      <c r="BE294" s="145">
        <f>IF(N294="základní",J294,0)</f>
        <v>0</v>
      </c>
      <c r="BF294" s="145">
        <f>IF(N294="snížená",J294,0)</f>
        <v>0</v>
      </c>
      <c r="BG294" s="145">
        <f>IF(N294="zákl. přenesená",J294,0)</f>
        <v>0</v>
      </c>
      <c r="BH294" s="145">
        <f>IF(N294="sníž. přenesená",J294,0)</f>
        <v>0</v>
      </c>
      <c r="BI294" s="145">
        <f>IF(N294="nulová",J294,0)</f>
        <v>0</v>
      </c>
      <c r="BJ294" s="15" t="s">
        <v>79</v>
      </c>
      <c r="BK294" s="145">
        <f>ROUND(I294*H294,2)</f>
        <v>0</v>
      </c>
      <c r="BL294" s="15" t="s">
        <v>119</v>
      </c>
      <c r="BM294" s="144" t="s">
        <v>522</v>
      </c>
    </row>
    <row r="295" spans="2:65" s="1" customFormat="1" ht="24.2" customHeight="1">
      <c r="B295" s="131"/>
      <c r="C295" s="150" t="s">
        <v>523</v>
      </c>
      <c r="D295" s="150" t="s">
        <v>155</v>
      </c>
      <c r="E295" s="151" t="s">
        <v>524</v>
      </c>
      <c r="F295" s="152" t="s">
        <v>525</v>
      </c>
      <c r="G295" s="153" t="s">
        <v>420</v>
      </c>
      <c r="H295" s="154">
        <v>1</v>
      </c>
      <c r="I295" s="155"/>
      <c r="J295" s="156">
        <f>ROUND(I295*H295,2)</f>
        <v>0</v>
      </c>
      <c r="K295" s="157"/>
      <c r="L295" s="158"/>
      <c r="M295" s="159" t="s">
        <v>1</v>
      </c>
      <c r="N295" s="160" t="s">
        <v>36</v>
      </c>
      <c r="P295" s="142">
        <f>O295*H295</f>
        <v>0</v>
      </c>
      <c r="Q295" s="142">
        <v>1.78E-2</v>
      </c>
      <c r="R295" s="142">
        <f>Q295*H295</f>
        <v>1.78E-2</v>
      </c>
      <c r="S295" s="142">
        <v>0</v>
      </c>
      <c r="T295" s="143">
        <f>S295*H295</f>
        <v>0</v>
      </c>
      <c r="AR295" s="144" t="s">
        <v>149</v>
      </c>
      <c r="AT295" s="144" t="s">
        <v>155</v>
      </c>
      <c r="AU295" s="144" t="s">
        <v>81</v>
      </c>
      <c r="AY295" s="15" t="s">
        <v>114</v>
      </c>
      <c r="BE295" s="145">
        <f>IF(N295="základní",J295,0)</f>
        <v>0</v>
      </c>
      <c r="BF295" s="145">
        <f>IF(N295="snížená",J295,0)</f>
        <v>0</v>
      </c>
      <c r="BG295" s="145">
        <f>IF(N295="zákl. přenesená",J295,0)</f>
        <v>0</v>
      </c>
      <c r="BH295" s="145">
        <f>IF(N295="sníž. přenesená",J295,0)</f>
        <v>0</v>
      </c>
      <c r="BI295" s="145">
        <f>IF(N295="nulová",J295,0)</f>
        <v>0</v>
      </c>
      <c r="BJ295" s="15" t="s">
        <v>79</v>
      </c>
      <c r="BK295" s="145">
        <f>ROUND(I295*H295,2)</f>
        <v>0</v>
      </c>
      <c r="BL295" s="15" t="s">
        <v>119</v>
      </c>
      <c r="BM295" s="144" t="s">
        <v>526</v>
      </c>
    </row>
    <row r="296" spans="2:65" s="1" customFormat="1" ht="19.5">
      <c r="B296" s="30"/>
      <c r="D296" s="146" t="s">
        <v>124</v>
      </c>
      <c r="F296" s="147" t="s">
        <v>425</v>
      </c>
      <c r="I296" s="148"/>
      <c r="L296" s="30"/>
      <c r="M296" s="149"/>
      <c r="T296" s="54"/>
      <c r="AT296" s="15" t="s">
        <v>124</v>
      </c>
      <c r="AU296" s="15" t="s">
        <v>81</v>
      </c>
    </row>
    <row r="297" spans="2:65" s="1" customFormat="1" ht="24.2" customHeight="1">
      <c r="B297" s="131"/>
      <c r="C297" s="132" t="s">
        <v>527</v>
      </c>
      <c r="D297" s="132" t="s">
        <v>115</v>
      </c>
      <c r="E297" s="133" t="s">
        <v>528</v>
      </c>
      <c r="F297" s="134" t="s">
        <v>529</v>
      </c>
      <c r="G297" s="135" t="s">
        <v>420</v>
      </c>
      <c r="H297" s="136">
        <v>9</v>
      </c>
      <c r="I297" s="137"/>
      <c r="J297" s="138">
        <f>ROUND(I297*H297,2)</f>
        <v>0</v>
      </c>
      <c r="K297" s="139"/>
      <c r="L297" s="30"/>
      <c r="M297" s="140" t="s">
        <v>1</v>
      </c>
      <c r="N297" s="141" t="s">
        <v>36</v>
      </c>
      <c r="P297" s="142">
        <f>O297*H297</f>
        <v>0</v>
      </c>
      <c r="Q297" s="142">
        <v>0</v>
      </c>
      <c r="R297" s="142">
        <f>Q297*H297</f>
        <v>0</v>
      </c>
      <c r="S297" s="142">
        <v>0</v>
      </c>
      <c r="T297" s="143">
        <f>S297*H297</f>
        <v>0</v>
      </c>
      <c r="AR297" s="144" t="s">
        <v>119</v>
      </c>
      <c r="AT297" s="144" t="s">
        <v>115</v>
      </c>
      <c r="AU297" s="144" t="s">
        <v>81</v>
      </c>
      <c r="AY297" s="15" t="s">
        <v>114</v>
      </c>
      <c r="BE297" s="145">
        <f>IF(N297="základní",J297,0)</f>
        <v>0</v>
      </c>
      <c r="BF297" s="145">
        <f>IF(N297="snížená",J297,0)</f>
        <v>0</v>
      </c>
      <c r="BG297" s="145">
        <f>IF(N297="zákl. přenesená",J297,0)</f>
        <v>0</v>
      </c>
      <c r="BH297" s="145">
        <f>IF(N297="sníž. přenesená",J297,0)</f>
        <v>0</v>
      </c>
      <c r="BI297" s="145">
        <f>IF(N297="nulová",J297,0)</f>
        <v>0</v>
      </c>
      <c r="BJ297" s="15" t="s">
        <v>79</v>
      </c>
      <c r="BK297" s="145">
        <f>ROUND(I297*H297,2)</f>
        <v>0</v>
      </c>
      <c r="BL297" s="15" t="s">
        <v>119</v>
      </c>
      <c r="BM297" s="144" t="s">
        <v>530</v>
      </c>
    </row>
    <row r="298" spans="2:65" s="1" customFormat="1" ht="16.5" customHeight="1">
      <c r="B298" s="131"/>
      <c r="C298" s="150" t="s">
        <v>531</v>
      </c>
      <c r="D298" s="150" t="s">
        <v>155</v>
      </c>
      <c r="E298" s="151" t="s">
        <v>532</v>
      </c>
      <c r="F298" s="152" t="s">
        <v>533</v>
      </c>
      <c r="G298" s="153" t="s">
        <v>420</v>
      </c>
      <c r="H298" s="154">
        <v>9</v>
      </c>
      <c r="I298" s="155"/>
      <c r="J298" s="156">
        <f>ROUND(I298*H298,2)</f>
        <v>0</v>
      </c>
      <c r="K298" s="157"/>
      <c r="L298" s="158"/>
      <c r="M298" s="159" t="s">
        <v>1</v>
      </c>
      <c r="N298" s="160" t="s">
        <v>36</v>
      </c>
      <c r="P298" s="142">
        <f>O298*H298</f>
        <v>0</v>
      </c>
      <c r="Q298" s="142">
        <v>7.2000000000000005E-4</v>
      </c>
      <c r="R298" s="142">
        <f>Q298*H298</f>
        <v>6.4800000000000005E-3</v>
      </c>
      <c r="S298" s="142">
        <v>0</v>
      </c>
      <c r="T298" s="143">
        <f>S298*H298</f>
        <v>0</v>
      </c>
      <c r="AR298" s="144" t="s">
        <v>149</v>
      </c>
      <c r="AT298" s="144" t="s">
        <v>155</v>
      </c>
      <c r="AU298" s="144" t="s">
        <v>81</v>
      </c>
      <c r="AY298" s="15" t="s">
        <v>114</v>
      </c>
      <c r="BE298" s="145">
        <f>IF(N298="základní",J298,0)</f>
        <v>0</v>
      </c>
      <c r="BF298" s="145">
        <f>IF(N298="snížená",J298,0)</f>
        <v>0</v>
      </c>
      <c r="BG298" s="145">
        <f>IF(N298="zákl. přenesená",J298,0)</f>
        <v>0</v>
      </c>
      <c r="BH298" s="145">
        <f>IF(N298="sníž. přenesená",J298,0)</f>
        <v>0</v>
      </c>
      <c r="BI298" s="145">
        <f>IF(N298="nulová",J298,0)</f>
        <v>0</v>
      </c>
      <c r="BJ298" s="15" t="s">
        <v>79</v>
      </c>
      <c r="BK298" s="145">
        <f>ROUND(I298*H298,2)</f>
        <v>0</v>
      </c>
      <c r="BL298" s="15" t="s">
        <v>119</v>
      </c>
      <c r="BM298" s="144" t="s">
        <v>534</v>
      </c>
    </row>
    <row r="299" spans="2:65" s="1" customFormat="1" ht="19.5">
      <c r="B299" s="30"/>
      <c r="D299" s="146" t="s">
        <v>124</v>
      </c>
      <c r="F299" s="147" t="s">
        <v>425</v>
      </c>
      <c r="I299" s="148"/>
      <c r="L299" s="30"/>
      <c r="M299" s="149"/>
      <c r="T299" s="54"/>
      <c r="AT299" s="15" t="s">
        <v>124</v>
      </c>
      <c r="AU299" s="15" t="s">
        <v>81</v>
      </c>
    </row>
    <row r="300" spans="2:65" s="1" customFormat="1" ht="24.2" customHeight="1">
      <c r="B300" s="131"/>
      <c r="C300" s="132" t="s">
        <v>535</v>
      </c>
      <c r="D300" s="132" t="s">
        <v>115</v>
      </c>
      <c r="E300" s="133" t="s">
        <v>536</v>
      </c>
      <c r="F300" s="134" t="s">
        <v>537</v>
      </c>
      <c r="G300" s="135" t="s">
        <v>420</v>
      </c>
      <c r="H300" s="136">
        <v>2</v>
      </c>
      <c r="I300" s="137"/>
      <c r="J300" s="138">
        <f>ROUND(I300*H300,2)</f>
        <v>0</v>
      </c>
      <c r="K300" s="139"/>
      <c r="L300" s="30"/>
      <c r="M300" s="140" t="s">
        <v>1</v>
      </c>
      <c r="N300" s="141" t="s">
        <v>36</v>
      </c>
      <c r="P300" s="142">
        <f>O300*H300</f>
        <v>0</v>
      </c>
      <c r="Q300" s="142">
        <v>0</v>
      </c>
      <c r="R300" s="142">
        <f>Q300*H300</f>
        <v>0</v>
      </c>
      <c r="S300" s="142">
        <v>0</v>
      </c>
      <c r="T300" s="143">
        <f>S300*H300</f>
        <v>0</v>
      </c>
      <c r="AR300" s="144" t="s">
        <v>119</v>
      </c>
      <c r="AT300" s="144" t="s">
        <v>115</v>
      </c>
      <c r="AU300" s="144" t="s">
        <v>81</v>
      </c>
      <c r="AY300" s="15" t="s">
        <v>114</v>
      </c>
      <c r="BE300" s="145">
        <f>IF(N300="základní",J300,0)</f>
        <v>0</v>
      </c>
      <c r="BF300" s="145">
        <f>IF(N300="snížená",J300,0)</f>
        <v>0</v>
      </c>
      <c r="BG300" s="145">
        <f>IF(N300="zákl. přenesená",J300,0)</f>
        <v>0</v>
      </c>
      <c r="BH300" s="145">
        <f>IF(N300="sníž. přenesená",J300,0)</f>
        <v>0</v>
      </c>
      <c r="BI300" s="145">
        <f>IF(N300="nulová",J300,0)</f>
        <v>0</v>
      </c>
      <c r="BJ300" s="15" t="s">
        <v>79</v>
      </c>
      <c r="BK300" s="145">
        <f>ROUND(I300*H300,2)</f>
        <v>0</v>
      </c>
      <c r="BL300" s="15" t="s">
        <v>119</v>
      </c>
      <c r="BM300" s="144" t="s">
        <v>538</v>
      </c>
    </row>
    <row r="301" spans="2:65" s="1" customFormat="1" ht="24.2" customHeight="1">
      <c r="B301" s="131"/>
      <c r="C301" s="150" t="s">
        <v>539</v>
      </c>
      <c r="D301" s="150" t="s">
        <v>155</v>
      </c>
      <c r="E301" s="151" t="s">
        <v>540</v>
      </c>
      <c r="F301" s="152" t="s">
        <v>541</v>
      </c>
      <c r="G301" s="153" t="s">
        <v>420</v>
      </c>
      <c r="H301" s="154">
        <v>2</v>
      </c>
      <c r="I301" s="155"/>
      <c r="J301" s="156">
        <f>ROUND(I301*H301,2)</f>
        <v>0</v>
      </c>
      <c r="K301" s="157"/>
      <c r="L301" s="158"/>
      <c r="M301" s="159" t="s">
        <v>1</v>
      </c>
      <c r="N301" s="160" t="s">
        <v>36</v>
      </c>
      <c r="P301" s="142">
        <f>O301*H301</f>
        <v>0</v>
      </c>
      <c r="Q301" s="142">
        <v>1.9400000000000001E-2</v>
      </c>
      <c r="R301" s="142">
        <f>Q301*H301</f>
        <v>3.8800000000000001E-2</v>
      </c>
      <c r="S301" s="142">
        <v>0</v>
      </c>
      <c r="T301" s="143">
        <f>S301*H301</f>
        <v>0</v>
      </c>
      <c r="AR301" s="144" t="s">
        <v>149</v>
      </c>
      <c r="AT301" s="144" t="s">
        <v>155</v>
      </c>
      <c r="AU301" s="144" t="s">
        <v>81</v>
      </c>
      <c r="AY301" s="15" t="s">
        <v>114</v>
      </c>
      <c r="BE301" s="145">
        <f>IF(N301="základní",J301,0)</f>
        <v>0</v>
      </c>
      <c r="BF301" s="145">
        <f>IF(N301="snížená",J301,0)</f>
        <v>0</v>
      </c>
      <c r="BG301" s="145">
        <f>IF(N301="zákl. přenesená",J301,0)</f>
        <v>0</v>
      </c>
      <c r="BH301" s="145">
        <f>IF(N301="sníž. přenesená",J301,0)</f>
        <v>0</v>
      </c>
      <c r="BI301" s="145">
        <f>IF(N301="nulová",J301,0)</f>
        <v>0</v>
      </c>
      <c r="BJ301" s="15" t="s">
        <v>79</v>
      </c>
      <c r="BK301" s="145">
        <f>ROUND(I301*H301,2)</f>
        <v>0</v>
      </c>
      <c r="BL301" s="15" t="s">
        <v>119</v>
      </c>
      <c r="BM301" s="144" t="s">
        <v>542</v>
      </c>
    </row>
    <row r="302" spans="2:65" s="1" customFormat="1" ht="19.5">
      <c r="B302" s="30"/>
      <c r="D302" s="146" t="s">
        <v>124</v>
      </c>
      <c r="F302" s="147" t="s">
        <v>425</v>
      </c>
      <c r="I302" s="148"/>
      <c r="L302" s="30"/>
      <c r="M302" s="149"/>
      <c r="T302" s="54"/>
      <c r="AT302" s="15" t="s">
        <v>124</v>
      </c>
      <c r="AU302" s="15" t="s">
        <v>81</v>
      </c>
    </row>
    <row r="303" spans="2:65" s="1" customFormat="1" ht="21.75" customHeight="1">
      <c r="B303" s="131"/>
      <c r="C303" s="132" t="s">
        <v>543</v>
      </c>
      <c r="D303" s="132" t="s">
        <v>115</v>
      </c>
      <c r="E303" s="133" t="s">
        <v>544</v>
      </c>
      <c r="F303" s="134" t="s">
        <v>545</v>
      </c>
      <c r="G303" s="135" t="s">
        <v>420</v>
      </c>
      <c r="H303" s="136">
        <v>4</v>
      </c>
      <c r="I303" s="137"/>
      <c r="J303" s="138">
        <f>ROUND(I303*H303,2)</f>
        <v>0</v>
      </c>
      <c r="K303" s="139"/>
      <c r="L303" s="30"/>
      <c r="M303" s="140" t="s">
        <v>1</v>
      </c>
      <c r="N303" s="141" t="s">
        <v>36</v>
      </c>
      <c r="P303" s="142">
        <f>O303*H303</f>
        <v>0</v>
      </c>
      <c r="Q303" s="142">
        <v>0</v>
      </c>
      <c r="R303" s="142">
        <f>Q303*H303</f>
        <v>0</v>
      </c>
      <c r="S303" s="142">
        <v>0</v>
      </c>
      <c r="T303" s="143">
        <f>S303*H303</f>
        <v>0</v>
      </c>
      <c r="AR303" s="144" t="s">
        <v>119</v>
      </c>
      <c r="AT303" s="144" t="s">
        <v>115</v>
      </c>
      <c r="AU303" s="144" t="s">
        <v>81</v>
      </c>
      <c r="AY303" s="15" t="s">
        <v>114</v>
      </c>
      <c r="BE303" s="145">
        <f>IF(N303="základní",J303,0)</f>
        <v>0</v>
      </c>
      <c r="BF303" s="145">
        <f>IF(N303="snížená",J303,0)</f>
        <v>0</v>
      </c>
      <c r="BG303" s="145">
        <f>IF(N303="zákl. přenesená",J303,0)</f>
        <v>0</v>
      </c>
      <c r="BH303" s="145">
        <f>IF(N303="sníž. přenesená",J303,0)</f>
        <v>0</v>
      </c>
      <c r="BI303" s="145">
        <f>IF(N303="nulová",J303,0)</f>
        <v>0</v>
      </c>
      <c r="BJ303" s="15" t="s">
        <v>79</v>
      </c>
      <c r="BK303" s="145">
        <f>ROUND(I303*H303,2)</f>
        <v>0</v>
      </c>
      <c r="BL303" s="15" t="s">
        <v>119</v>
      </c>
      <c r="BM303" s="144" t="s">
        <v>546</v>
      </c>
    </row>
    <row r="304" spans="2:65" s="1" customFormat="1" ht="16.5" customHeight="1">
      <c r="B304" s="131"/>
      <c r="C304" s="150" t="s">
        <v>547</v>
      </c>
      <c r="D304" s="150" t="s">
        <v>155</v>
      </c>
      <c r="E304" s="151" t="s">
        <v>548</v>
      </c>
      <c r="F304" s="152" t="s">
        <v>549</v>
      </c>
      <c r="G304" s="153" t="s">
        <v>420</v>
      </c>
      <c r="H304" s="154">
        <v>1</v>
      </c>
      <c r="I304" s="155"/>
      <c r="J304" s="156">
        <f>ROUND(I304*H304,2)</f>
        <v>0</v>
      </c>
      <c r="K304" s="157"/>
      <c r="L304" s="158"/>
      <c r="M304" s="159" t="s">
        <v>1</v>
      </c>
      <c r="N304" s="160" t="s">
        <v>36</v>
      </c>
      <c r="P304" s="142">
        <f>O304*H304</f>
        <v>0</v>
      </c>
      <c r="Q304" s="142">
        <v>1.6000000000000001E-3</v>
      </c>
      <c r="R304" s="142">
        <f>Q304*H304</f>
        <v>1.6000000000000001E-3</v>
      </c>
      <c r="S304" s="142">
        <v>0</v>
      </c>
      <c r="T304" s="143">
        <f>S304*H304</f>
        <v>0</v>
      </c>
      <c r="AR304" s="144" t="s">
        <v>149</v>
      </c>
      <c r="AT304" s="144" t="s">
        <v>155</v>
      </c>
      <c r="AU304" s="144" t="s">
        <v>81</v>
      </c>
      <c r="AY304" s="15" t="s">
        <v>114</v>
      </c>
      <c r="BE304" s="145">
        <f>IF(N304="základní",J304,0)</f>
        <v>0</v>
      </c>
      <c r="BF304" s="145">
        <f>IF(N304="snížená",J304,0)</f>
        <v>0</v>
      </c>
      <c r="BG304" s="145">
        <f>IF(N304="zákl. přenesená",J304,0)</f>
        <v>0</v>
      </c>
      <c r="BH304" s="145">
        <f>IF(N304="sníž. přenesená",J304,0)</f>
        <v>0</v>
      </c>
      <c r="BI304" s="145">
        <f>IF(N304="nulová",J304,0)</f>
        <v>0</v>
      </c>
      <c r="BJ304" s="15" t="s">
        <v>79</v>
      </c>
      <c r="BK304" s="145">
        <f>ROUND(I304*H304,2)</f>
        <v>0</v>
      </c>
      <c r="BL304" s="15" t="s">
        <v>119</v>
      </c>
      <c r="BM304" s="144" t="s">
        <v>550</v>
      </c>
    </row>
    <row r="305" spans="2:65" s="1" customFormat="1" ht="19.5">
      <c r="B305" s="30"/>
      <c r="D305" s="146" t="s">
        <v>124</v>
      </c>
      <c r="F305" s="147" t="s">
        <v>425</v>
      </c>
      <c r="I305" s="148"/>
      <c r="L305" s="30"/>
      <c r="M305" s="149"/>
      <c r="T305" s="54"/>
      <c r="AT305" s="15" t="s">
        <v>124</v>
      </c>
      <c r="AU305" s="15" t="s">
        <v>81</v>
      </c>
    </row>
    <row r="306" spans="2:65" s="1" customFormat="1" ht="16.5" customHeight="1">
      <c r="B306" s="131"/>
      <c r="C306" s="150" t="s">
        <v>551</v>
      </c>
      <c r="D306" s="150" t="s">
        <v>155</v>
      </c>
      <c r="E306" s="151" t="s">
        <v>552</v>
      </c>
      <c r="F306" s="152" t="s">
        <v>553</v>
      </c>
      <c r="G306" s="153" t="s">
        <v>420</v>
      </c>
      <c r="H306" s="154">
        <v>3</v>
      </c>
      <c r="I306" s="155"/>
      <c r="J306" s="156">
        <f>ROUND(I306*H306,2)</f>
        <v>0</v>
      </c>
      <c r="K306" s="157"/>
      <c r="L306" s="158"/>
      <c r="M306" s="159" t="s">
        <v>1</v>
      </c>
      <c r="N306" s="160" t="s">
        <v>36</v>
      </c>
      <c r="P306" s="142">
        <f>O306*H306</f>
        <v>0</v>
      </c>
      <c r="Q306" s="142">
        <v>1.4E-3</v>
      </c>
      <c r="R306" s="142">
        <f>Q306*H306</f>
        <v>4.1999999999999997E-3</v>
      </c>
      <c r="S306" s="142">
        <v>0</v>
      </c>
      <c r="T306" s="143">
        <f>S306*H306</f>
        <v>0</v>
      </c>
      <c r="AR306" s="144" t="s">
        <v>149</v>
      </c>
      <c r="AT306" s="144" t="s">
        <v>155</v>
      </c>
      <c r="AU306" s="144" t="s">
        <v>81</v>
      </c>
      <c r="AY306" s="15" t="s">
        <v>114</v>
      </c>
      <c r="BE306" s="145">
        <f>IF(N306="základní",J306,0)</f>
        <v>0</v>
      </c>
      <c r="BF306" s="145">
        <f>IF(N306="snížená",J306,0)</f>
        <v>0</v>
      </c>
      <c r="BG306" s="145">
        <f>IF(N306="zákl. přenesená",J306,0)</f>
        <v>0</v>
      </c>
      <c r="BH306" s="145">
        <f>IF(N306="sníž. přenesená",J306,0)</f>
        <v>0</v>
      </c>
      <c r="BI306" s="145">
        <f>IF(N306="nulová",J306,0)</f>
        <v>0</v>
      </c>
      <c r="BJ306" s="15" t="s">
        <v>79</v>
      </c>
      <c r="BK306" s="145">
        <f>ROUND(I306*H306,2)</f>
        <v>0</v>
      </c>
      <c r="BL306" s="15" t="s">
        <v>119</v>
      </c>
      <c r="BM306" s="144" t="s">
        <v>554</v>
      </c>
    </row>
    <row r="307" spans="2:65" s="1" customFormat="1" ht="19.5">
      <c r="B307" s="30"/>
      <c r="D307" s="146" t="s">
        <v>124</v>
      </c>
      <c r="F307" s="147" t="s">
        <v>425</v>
      </c>
      <c r="I307" s="148"/>
      <c r="L307" s="30"/>
      <c r="M307" s="149"/>
      <c r="T307" s="54"/>
      <c r="AT307" s="15" t="s">
        <v>124</v>
      </c>
      <c r="AU307" s="15" t="s">
        <v>81</v>
      </c>
    </row>
    <row r="308" spans="2:65" s="1" customFormat="1" ht="24.2" customHeight="1">
      <c r="B308" s="131"/>
      <c r="C308" s="132" t="s">
        <v>555</v>
      </c>
      <c r="D308" s="132" t="s">
        <v>115</v>
      </c>
      <c r="E308" s="133" t="s">
        <v>556</v>
      </c>
      <c r="F308" s="134" t="s">
        <v>557</v>
      </c>
      <c r="G308" s="135" t="s">
        <v>420</v>
      </c>
      <c r="H308" s="136">
        <v>2</v>
      </c>
      <c r="I308" s="137"/>
      <c r="J308" s="138">
        <f>ROUND(I308*H308,2)</f>
        <v>0</v>
      </c>
      <c r="K308" s="139"/>
      <c r="L308" s="30"/>
      <c r="M308" s="140" t="s">
        <v>1</v>
      </c>
      <c r="N308" s="141" t="s">
        <v>36</v>
      </c>
      <c r="P308" s="142">
        <f>O308*H308</f>
        <v>0</v>
      </c>
      <c r="Q308" s="142">
        <v>0</v>
      </c>
      <c r="R308" s="142">
        <f>Q308*H308</f>
        <v>0</v>
      </c>
      <c r="S308" s="142">
        <v>0</v>
      </c>
      <c r="T308" s="143">
        <f>S308*H308</f>
        <v>0</v>
      </c>
      <c r="AR308" s="144" t="s">
        <v>119</v>
      </c>
      <c r="AT308" s="144" t="s">
        <v>115</v>
      </c>
      <c r="AU308" s="144" t="s">
        <v>81</v>
      </c>
      <c r="AY308" s="15" t="s">
        <v>114</v>
      </c>
      <c r="BE308" s="145">
        <f>IF(N308="základní",J308,0)</f>
        <v>0</v>
      </c>
      <c r="BF308" s="145">
        <f>IF(N308="snížená",J308,0)</f>
        <v>0</v>
      </c>
      <c r="BG308" s="145">
        <f>IF(N308="zákl. přenesená",J308,0)</f>
        <v>0</v>
      </c>
      <c r="BH308" s="145">
        <f>IF(N308="sníž. přenesená",J308,0)</f>
        <v>0</v>
      </c>
      <c r="BI308" s="145">
        <f>IF(N308="nulová",J308,0)</f>
        <v>0</v>
      </c>
      <c r="BJ308" s="15" t="s">
        <v>79</v>
      </c>
      <c r="BK308" s="145">
        <f>ROUND(I308*H308,2)</f>
        <v>0</v>
      </c>
      <c r="BL308" s="15" t="s">
        <v>119</v>
      </c>
      <c r="BM308" s="144" t="s">
        <v>558</v>
      </c>
    </row>
    <row r="309" spans="2:65" s="1" customFormat="1" ht="16.5" customHeight="1">
      <c r="B309" s="131"/>
      <c r="C309" s="150" t="s">
        <v>559</v>
      </c>
      <c r="D309" s="150" t="s">
        <v>155</v>
      </c>
      <c r="E309" s="151" t="s">
        <v>560</v>
      </c>
      <c r="F309" s="152" t="s">
        <v>561</v>
      </c>
      <c r="G309" s="153" t="s">
        <v>420</v>
      </c>
      <c r="H309" s="154">
        <v>2</v>
      </c>
      <c r="I309" s="155"/>
      <c r="J309" s="156">
        <f>ROUND(I309*H309,2)</f>
        <v>0</v>
      </c>
      <c r="K309" s="157"/>
      <c r="L309" s="158"/>
      <c r="M309" s="159" t="s">
        <v>1</v>
      </c>
      <c r="N309" s="160" t="s">
        <v>36</v>
      </c>
      <c r="P309" s="142">
        <f>O309*H309</f>
        <v>0</v>
      </c>
      <c r="Q309" s="142">
        <v>7.2000000000000005E-4</v>
      </c>
      <c r="R309" s="142">
        <f>Q309*H309</f>
        <v>1.4400000000000001E-3</v>
      </c>
      <c r="S309" s="142">
        <v>0</v>
      </c>
      <c r="T309" s="143">
        <f>S309*H309</f>
        <v>0</v>
      </c>
      <c r="AR309" s="144" t="s">
        <v>149</v>
      </c>
      <c r="AT309" s="144" t="s">
        <v>155</v>
      </c>
      <c r="AU309" s="144" t="s">
        <v>81</v>
      </c>
      <c r="AY309" s="15" t="s">
        <v>114</v>
      </c>
      <c r="BE309" s="145">
        <f>IF(N309="základní",J309,0)</f>
        <v>0</v>
      </c>
      <c r="BF309" s="145">
        <f>IF(N309="snížená",J309,0)</f>
        <v>0</v>
      </c>
      <c r="BG309" s="145">
        <f>IF(N309="zákl. přenesená",J309,0)</f>
        <v>0</v>
      </c>
      <c r="BH309" s="145">
        <f>IF(N309="sníž. přenesená",J309,0)</f>
        <v>0</v>
      </c>
      <c r="BI309" s="145">
        <f>IF(N309="nulová",J309,0)</f>
        <v>0</v>
      </c>
      <c r="BJ309" s="15" t="s">
        <v>79</v>
      </c>
      <c r="BK309" s="145">
        <f>ROUND(I309*H309,2)</f>
        <v>0</v>
      </c>
      <c r="BL309" s="15" t="s">
        <v>119</v>
      </c>
      <c r="BM309" s="144" t="s">
        <v>562</v>
      </c>
    </row>
    <row r="310" spans="2:65" s="1" customFormat="1" ht="19.5">
      <c r="B310" s="30"/>
      <c r="D310" s="146" t="s">
        <v>124</v>
      </c>
      <c r="F310" s="147" t="s">
        <v>425</v>
      </c>
      <c r="I310" s="148"/>
      <c r="L310" s="30"/>
      <c r="M310" s="149"/>
      <c r="T310" s="54"/>
      <c r="AT310" s="15" t="s">
        <v>124</v>
      </c>
      <c r="AU310" s="15" t="s">
        <v>81</v>
      </c>
    </row>
    <row r="311" spans="2:65" s="1" customFormat="1" ht="24.2" customHeight="1">
      <c r="B311" s="131"/>
      <c r="C311" s="150" t="s">
        <v>563</v>
      </c>
      <c r="D311" s="150" t="s">
        <v>155</v>
      </c>
      <c r="E311" s="151" t="s">
        <v>564</v>
      </c>
      <c r="F311" s="152" t="s">
        <v>565</v>
      </c>
      <c r="G311" s="153" t="s">
        <v>420</v>
      </c>
      <c r="H311" s="154">
        <v>2</v>
      </c>
      <c r="I311" s="155"/>
      <c r="J311" s="156">
        <f>ROUND(I311*H311,2)</f>
        <v>0</v>
      </c>
      <c r="K311" s="157"/>
      <c r="L311" s="158"/>
      <c r="M311" s="159" t="s">
        <v>1</v>
      </c>
      <c r="N311" s="160" t="s">
        <v>36</v>
      </c>
      <c r="P311" s="142">
        <f>O311*H311</f>
        <v>0</v>
      </c>
      <c r="Q311" s="142">
        <v>4.0000000000000001E-3</v>
      </c>
      <c r="R311" s="142">
        <f>Q311*H311</f>
        <v>8.0000000000000002E-3</v>
      </c>
      <c r="S311" s="142">
        <v>0</v>
      </c>
      <c r="T311" s="143">
        <f>S311*H311</f>
        <v>0</v>
      </c>
      <c r="AR311" s="144" t="s">
        <v>149</v>
      </c>
      <c r="AT311" s="144" t="s">
        <v>155</v>
      </c>
      <c r="AU311" s="144" t="s">
        <v>81</v>
      </c>
      <c r="AY311" s="15" t="s">
        <v>114</v>
      </c>
      <c r="BE311" s="145">
        <f>IF(N311="základní",J311,0)</f>
        <v>0</v>
      </c>
      <c r="BF311" s="145">
        <f>IF(N311="snížená",J311,0)</f>
        <v>0</v>
      </c>
      <c r="BG311" s="145">
        <f>IF(N311="zákl. přenesená",J311,0)</f>
        <v>0</v>
      </c>
      <c r="BH311" s="145">
        <f>IF(N311="sníž. přenesená",J311,0)</f>
        <v>0</v>
      </c>
      <c r="BI311" s="145">
        <f>IF(N311="nulová",J311,0)</f>
        <v>0</v>
      </c>
      <c r="BJ311" s="15" t="s">
        <v>79</v>
      </c>
      <c r="BK311" s="145">
        <f>ROUND(I311*H311,2)</f>
        <v>0</v>
      </c>
      <c r="BL311" s="15" t="s">
        <v>119</v>
      </c>
      <c r="BM311" s="144" t="s">
        <v>566</v>
      </c>
    </row>
    <row r="312" spans="2:65" s="1" customFormat="1" ht="19.5">
      <c r="B312" s="30"/>
      <c r="D312" s="146" t="s">
        <v>124</v>
      </c>
      <c r="F312" s="147" t="s">
        <v>425</v>
      </c>
      <c r="I312" s="148"/>
      <c r="L312" s="30"/>
      <c r="M312" s="149"/>
      <c r="T312" s="54"/>
      <c r="AT312" s="15" t="s">
        <v>124</v>
      </c>
      <c r="AU312" s="15" t="s">
        <v>81</v>
      </c>
    </row>
    <row r="313" spans="2:65" s="1" customFormat="1" ht="24.2" customHeight="1">
      <c r="B313" s="131"/>
      <c r="C313" s="132" t="s">
        <v>567</v>
      </c>
      <c r="D313" s="132" t="s">
        <v>115</v>
      </c>
      <c r="E313" s="133" t="s">
        <v>568</v>
      </c>
      <c r="F313" s="134" t="s">
        <v>569</v>
      </c>
      <c r="G313" s="135" t="s">
        <v>420</v>
      </c>
      <c r="H313" s="136">
        <v>30</v>
      </c>
      <c r="I313" s="137"/>
      <c r="J313" s="138">
        <f>ROUND(I313*H313,2)</f>
        <v>0</v>
      </c>
      <c r="K313" s="139"/>
      <c r="L313" s="30"/>
      <c r="M313" s="140" t="s">
        <v>1</v>
      </c>
      <c r="N313" s="141" t="s">
        <v>36</v>
      </c>
      <c r="P313" s="142">
        <f>O313*H313</f>
        <v>0</v>
      </c>
      <c r="Q313" s="142">
        <v>0</v>
      </c>
      <c r="R313" s="142">
        <f>Q313*H313</f>
        <v>0</v>
      </c>
      <c r="S313" s="142">
        <v>0</v>
      </c>
      <c r="T313" s="143">
        <f>S313*H313</f>
        <v>0</v>
      </c>
      <c r="AR313" s="144" t="s">
        <v>119</v>
      </c>
      <c r="AT313" s="144" t="s">
        <v>115</v>
      </c>
      <c r="AU313" s="144" t="s">
        <v>81</v>
      </c>
      <c r="AY313" s="15" t="s">
        <v>114</v>
      </c>
      <c r="BE313" s="145">
        <f>IF(N313="základní",J313,0)</f>
        <v>0</v>
      </c>
      <c r="BF313" s="145">
        <f>IF(N313="snížená",J313,0)</f>
        <v>0</v>
      </c>
      <c r="BG313" s="145">
        <f>IF(N313="zákl. přenesená",J313,0)</f>
        <v>0</v>
      </c>
      <c r="BH313" s="145">
        <f>IF(N313="sníž. přenesená",J313,0)</f>
        <v>0</v>
      </c>
      <c r="BI313" s="145">
        <f>IF(N313="nulová",J313,0)</f>
        <v>0</v>
      </c>
      <c r="BJ313" s="15" t="s">
        <v>79</v>
      </c>
      <c r="BK313" s="145">
        <f>ROUND(I313*H313,2)</f>
        <v>0</v>
      </c>
      <c r="BL313" s="15" t="s">
        <v>119</v>
      </c>
      <c r="BM313" s="144" t="s">
        <v>570</v>
      </c>
    </row>
    <row r="314" spans="2:65" s="1" customFormat="1" ht="16.5" customHeight="1">
      <c r="B314" s="131"/>
      <c r="C314" s="150" t="s">
        <v>571</v>
      </c>
      <c r="D314" s="150" t="s">
        <v>155</v>
      </c>
      <c r="E314" s="151" t="s">
        <v>572</v>
      </c>
      <c r="F314" s="152" t="s">
        <v>573</v>
      </c>
      <c r="G314" s="153" t="s">
        <v>420</v>
      </c>
      <c r="H314" s="154">
        <v>30</v>
      </c>
      <c r="I314" s="155"/>
      <c r="J314" s="156">
        <f>ROUND(I314*H314,2)</f>
        <v>0</v>
      </c>
      <c r="K314" s="157"/>
      <c r="L314" s="158"/>
      <c r="M314" s="159" t="s">
        <v>1</v>
      </c>
      <c r="N314" s="160" t="s">
        <v>36</v>
      </c>
      <c r="P314" s="142">
        <f>O314*H314</f>
        <v>0</v>
      </c>
      <c r="Q314" s="142">
        <v>1.5E-3</v>
      </c>
      <c r="R314" s="142">
        <f>Q314*H314</f>
        <v>4.4999999999999998E-2</v>
      </c>
      <c r="S314" s="142">
        <v>0</v>
      </c>
      <c r="T314" s="143">
        <f>S314*H314</f>
        <v>0</v>
      </c>
      <c r="AR314" s="144" t="s">
        <v>149</v>
      </c>
      <c r="AT314" s="144" t="s">
        <v>155</v>
      </c>
      <c r="AU314" s="144" t="s">
        <v>81</v>
      </c>
      <c r="AY314" s="15" t="s">
        <v>114</v>
      </c>
      <c r="BE314" s="145">
        <f>IF(N314="základní",J314,0)</f>
        <v>0</v>
      </c>
      <c r="BF314" s="145">
        <f>IF(N314="snížená",J314,0)</f>
        <v>0</v>
      </c>
      <c r="BG314" s="145">
        <f>IF(N314="zákl. přenesená",J314,0)</f>
        <v>0</v>
      </c>
      <c r="BH314" s="145">
        <f>IF(N314="sníž. přenesená",J314,0)</f>
        <v>0</v>
      </c>
      <c r="BI314" s="145">
        <f>IF(N314="nulová",J314,0)</f>
        <v>0</v>
      </c>
      <c r="BJ314" s="15" t="s">
        <v>79</v>
      </c>
      <c r="BK314" s="145">
        <f>ROUND(I314*H314,2)</f>
        <v>0</v>
      </c>
      <c r="BL314" s="15" t="s">
        <v>119</v>
      </c>
      <c r="BM314" s="144" t="s">
        <v>574</v>
      </c>
    </row>
    <row r="315" spans="2:65" s="1" customFormat="1" ht="19.5">
      <c r="B315" s="30"/>
      <c r="D315" s="146" t="s">
        <v>124</v>
      </c>
      <c r="F315" s="147" t="s">
        <v>575</v>
      </c>
      <c r="I315" s="148"/>
      <c r="L315" s="30"/>
      <c r="M315" s="149"/>
      <c r="T315" s="54"/>
      <c r="AT315" s="15" t="s">
        <v>124</v>
      </c>
      <c r="AU315" s="15" t="s">
        <v>81</v>
      </c>
    </row>
    <row r="316" spans="2:65" s="12" customFormat="1" ht="11.25">
      <c r="B316" s="161"/>
      <c r="D316" s="146" t="s">
        <v>160</v>
      </c>
      <c r="E316" s="167" t="s">
        <v>1</v>
      </c>
      <c r="F316" s="162" t="s">
        <v>576</v>
      </c>
      <c r="H316" s="163">
        <v>22</v>
      </c>
      <c r="I316" s="164"/>
      <c r="L316" s="161"/>
      <c r="M316" s="165"/>
      <c r="T316" s="166"/>
      <c r="AT316" s="167" t="s">
        <v>160</v>
      </c>
      <c r="AU316" s="167" t="s">
        <v>81</v>
      </c>
      <c r="AV316" s="12" t="s">
        <v>81</v>
      </c>
      <c r="AW316" s="12" t="s">
        <v>28</v>
      </c>
      <c r="AX316" s="12" t="s">
        <v>71</v>
      </c>
      <c r="AY316" s="167" t="s">
        <v>114</v>
      </c>
    </row>
    <row r="317" spans="2:65" s="12" customFormat="1" ht="11.25">
      <c r="B317" s="161"/>
      <c r="D317" s="146" t="s">
        <v>160</v>
      </c>
      <c r="E317" s="167" t="s">
        <v>1</v>
      </c>
      <c r="F317" s="162" t="s">
        <v>577</v>
      </c>
      <c r="H317" s="163">
        <v>8</v>
      </c>
      <c r="I317" s="164"/>
      <c r="L317" s="161"/>
      <c r="M317" s="165"/>
      <c r="T317" s="166"/>
      <c r="AT317" s="167" t="s">
        <v>160</v>
      </c>
      <c r="AU317" s="167" t="s">
        <v>81</v>
      </c>
      <c r="AV317" s="12" t="s">
        <v>81</v>
      </c>
      <c r="AW317" s="12" t="s">
        <v>28</v>
      </c>
      <c r="AX317" s="12" t="s">
        <v>71</v>
      </c>
      <c r="AY317" s="167" t="s">
        <v>114</v>
      </c>
    </row>
    <row r="318" spans="2:65" s="13" customFormat="1" ht="11.25">
      <c r="B318" s="168"/>
      <c r="D318" s="146" t="s">
        <v>160</v>
      </c>
      <c r="E318" s="169" t="s">
        <v>1</v>
      </c>
      <c r="F318" s="170" t="s">
        <v>228</v>
      </c>
      <c r="H318" s="171">
        <v>30</v>
      </c>
      <c r="I318" s="172"/>
      <c r="L318" s="168"/>
      <c r="M318" s="173"/>
      <c r="T318" s="174"/>
      <c r="AT318" s="169" t="s">
        <v>160</v>
      </c>
      <c r="AU318" s="169" t="s">
        <v>81</v>
      </c>
      <c r="AV318" s="13" t="s">
        <v>119</v>
      </c>
      <c r="AW318" s="13" t="s">
        <v>28</v>
      </c>
      <c r="AX318" s="13" t="s">
        <v>79</v>
      </c>
      <c r="AY318" s="169" t="s">
        <v>114</v>
      </c>
    </row>
    <row r="319" spans="2:65" s="1" customFormat="1" ht="21.75" customHeight="1">
      <c r="B319" s="131"/>
      <c r="C319" s="132" t="s">
        <v>578</v>
      </c>
      <c r="D319" s="132" t="s">
        <v>115</v>
      </c>
      <c r="E319" s="133" t="s">
        <v>579</v>
      </c>
      <c r="F319" s="134" t="s">
        <v>580</v>
      </c>
      <c r="G319" s="135" t="s">
        <v>420</v>
      </c>
      <c r="H319" s="136">
        <v>11</v>
      </c>
      <c r="I319" s="137"/>
      <c r="J319" s="138">
        <f>ROUND(I319*H319,2)</f>
        <v>0</v>
      </c>
      <c r="K319" s="139"/>
      <c r="L319" s="30"/>
      <c r="M319" s="140" t="s">
        <v>1</v>
      </c>
      <c r="N319" s="141" t="s">
        <v>36</v>
      </c>
      <c r="P319" s="142">
        <f>O319*H319</f>
        <v>0</v>
      </c>
      <c r="Q319" s="142">
        <v>0</v>
      </c>
      <c r="R319" s="142">
        <f>Q319*H319</f>
        <v>0</v>
      </c>
      <c r="S319" s="142">
        <v>0</v>
      </c>
      <c r="T319" s="143">
        <f>S319*H319</f>
        <v>0</v>
      </c>
      <c r="AR319" s="144" t="s">
        <v>119</v>
      </c>
      <c r="AT319" s="144" t="s">
        <v>115</v>
      </c>
      <c r="AU319" s="144" t="s">
        <v>81</v>
      </c>
      <c r="AY319" s="15" t="s">
        <v>114</v>
      </c>
      <c r="BE319" s="145">
        <f>IF(N319="základní",J319,0)</f>
        <v>0</v>
      </c>
      <c r="BF319" s="145">
        <f>IF(N319="snížená",J319,0)</f>
        <v>0</v>
      </c>
      <c r="BG319" s="145">
        <f>IF(N319="zákl. přenesená",J319,0)</f>
        <v>0</v>
      </c>
      <c r="BH319" s="145">
        <f>IF(N319="sníž. přenesená",J319,0)</f>
        <v>0</v>
      </c>
      <c r="BI319" s="145">
        <f>IF(N319="nulová",J319,0)</f>
        <v>0</v>
      </c>
      <c r="BJ319" s="15" t="s">
        <v>79</v>
      </c>
      <c r="BK319" s="145">
        <f>ROUND(I319*H319,2)</f>
        <v>0</v>
      </c>
      <c r="BL319" s="15" t="s">
        <v>119</v>
      </c>
      <c r="BM319" s="144" t="s">
        <v>581</v>
      </c>
    </row>
    <row r="320" spans="2:65" s="1" customFormat="1" ht="24.2" customHeight="1">
      <c r="B320" s="131"/>
      <c r="C320" s="150" t="s">
        <v>582</v>
      </c>
      <c r="D320" s="150" t="s">
        <v>155</v>
      </c>
      <c r="E320" s="151" t="s">
        <v>583</v>
      </c>
      <c r="F320" s="152" t="s">
        <v>584</v>
      </c>
      <c r="G320" s="153" t="s">
        <v>420</v>
      </c>
      <c r="H320" s="154">
        <v>11</v>
      </c>
      <c r="I320" s="155"/>
      <c r="J320" s="156">
        <f>ROUND(I320*H320,2)</f>
        <v>0</v>
      </c>
      <c r="K320" s="157"/>
      <c r="L320" s="158"/>
      <c r="M320" s="159" t="s">
        <v>1</v>
      </c>
      <c r="N320" s="160" t="s">
        <v>36</v>
      </c>
      <c r="P320" s="142">
        <f>O320*H320</f>
        <v>0</v>
      </c>
      <c r="Q320" s="142">
        <v>8.0000000000000004E-4</v>
      </c>
      <c r="R320" s="142">
        <f>Q320*H320</f>
        <v>8.8000000000000005E-3</v>
      </c>
      <c r="S320" s="142">
        <v>0</v>
      </c>
      <c r="T320" s="143">
        <f>S320*H320</f>
        <v>0</v>
      </c>
      <c r="AR320" s="144" t="s">
        <v>149</v>
      </c>
      <c r="AT320" s="144" t="s">
        <v>155</v>
      </c>
      <c r="AU320" s="144" t="s">
        <v>81</v>
      </c>
      <c r="AY320" s="15" t="s">
        <v>114</v>
      </c>
      <c r="BE320" s="145">
        <f>IF(N320="základní",J320,0)</f>
        <v>0</v>
      </c>
      <c r="BF320" s="145">
        <f>IF(N320="snížená",J320,0)</f>
        <v>0</v>
      </c>
      <c r="BG320" s="145">
        <f>IF(N320="zákl. přenesená",J320,0)</f>
        <v>0</v>
      </c>
      <c r="BH320" s="145">
        <f>IF(N320="sníž. přenesená",J320,0)</f>
        <v>0</v>
      </c>
      <c r="BI320" s="145">
        <f>IF(N320="nulová",J320,0)</f>
        <v>0</v>
      </c>
      <c r="BJ320" s="15" t="s">
        <v>79</v>
      </c>
      <c r="BK320" s="145">
        <f>ROUND(I320*H320,2)</f>
        <v>0</v>
      </c>
      <c r="BL320" s="15" t="s">
        <v>119</v>
      </c>
      <c r="BM320" s="144" t="s">
        <v>585</v>
      </c>
    </row>
    <row r="321" spans="2:65" s="1" customFormat="1" ht="19.5">
      <c r="B321" s="30"/>
      <c r="D321" s="146" t="s">
        <v>124</v>
      </c>
      <c r="F321" s="147" t="s">
        <v>586</v>
      </c>
      <c r="I321" s="148"/>
      <c r="L321" s="30"/>
      <c r="M321" s="149"/>
      <c r="T321" s="54"/>
      <c r="AT321" s="15" t="s">
        <v>124</v>
      </c>
      <c r="AU321" s="15" t="s">
        <v>81</v>
      </c>
    </row>
    <row r="322" spans="2:65" s="1" customFormat="1" ht="24.2" customHeight="1">
      <c r="B322" s="131"/>
      <c r="C322" s="132" t="s">
        <v>587</v>
      </c>
      <c r="D322" s="132" t="s">
        <v>115</v>
      </c>
      <c r="E322" s="133" t="s">
        <v>588</v>
      </c>
      <c r="F322" s="134" t="s">
        <v>589</v>
      </c>
      <c r="G322" s="135" t="s">
        <v>420</v>
      </c>
      <c r="H322" s="136">
        <v>15</v>
      </c>
      <c r="I322" s="137"/>
      <c r="J322" s="138">
        <f>ROUND(I322*H322,2)</f>
        <v>0</v>
      </c>
      <c r="K322" s="139"/>
      <c r="L322" s="30"/>
      <c r="M322" s="140" t="s">
        <v>1</v>
      </c>
      <c r="N322" s="141" t="s">
        <v>36</v>
      </c>
      <c r="P322" s="142">
        <f>O322*H322</f>
        <v>0</v>
      </c>
      <c r="Q322" s="142">
        <v>0</v>
      </c>
      <c r="R322" s="142">
        <f>Q322*H322</f>
        <v>0</v>
      </c>
      <c r="S322" s="142">
        <v>0</v>
      </c>
      <c r="T322" s="143">
        <f>S322*H322</f>
        <v>0</v>
      </c>
      <c r="AR322" s="144" t="s">
        <v>119</v>
      </c>
      <c r="AT322" s="144" t="s">
        <v>115</v>
      </c>
      <c r="AU322" s="144" t="s">
        <v>81</v>
      </c>
      <c r="AY322" s="15" t="s">
        <v>114</v>
      </c>
      <c r="BE322" s="145">
        <f>IF(N322="základní",J322,0)</f>
        <v>0</v>
      </c>
      <c r="BF322" s="145">
        <f>IF(N322="snížená",J322,0)</f>
        <v>0</v>
      </c>
      <c r="BG322" s="145">
        <f>IF(N322="zákl. přenesená",J322,0)</f>
        <v>0</v>
      </c>
      <c r="BH322" s="145">
        <f>IF(N322="sníž. přenesená",J322,0)</f>
        <v>0</v>
      </c>
      <c r="BI322" s="145">
        <f>IF(N322="nulová",J322,0)</f>
        <v>0</v>
      </c>
      <c r="BJ322" s="15" t="s">
        <v>79</v>
      </c>
      <c r="BK322" s="145">
        <f>ROUND(I322*H322,2)</f>
        <v>0</v>
      </c>
      <c r="BL322" s="15" t="s">
        <v>119</v>
      </c>
      <c r="BM322" s="144" t="s">
        <v>590</v>
      </c>
    </row>
    <row r="323" spans="2:65" s="1" customFormat="1" ht="16.5" customHeight="1">
      <c r="B323" s="131"/>
      <c r="C323" s="150" t="s">
        <v>591</v>
      </c>
      <c r="D323" s="150" t="s">
        <v>155</v>
      </c>
      <c r="E323" s="151" t="s">
        <v>592</v>
      </c>
      <c r="F323" s="152" t="s">
        <v>593</v>
      </c>
      <c r="G323" s="153" t="s">
        <v>420</v>
      </c>
      <c r="H323" s="154">
        <v>15</v>
      </c>
      <c r="I323" s="155"/>
      <c r="J323" s="156">
        <f>ROUND(I323*H323,2)</f>
        <v>0</v>
      </c>
      <c r="K323" s="157"/>
      <c r="L323" s="158"/>
      <c r="M323" s="159" t="s">
        <v>1</v>
      </c>
      <c r="N323" s="160" t="s">
        <v>36</v>
      </c>
      <c r="P323" s="142">
        <f>O323*H323</f>
        <v>0</v>
      </c>
      <c r="Q323" s="142">
        <v>9.1999999999999998E-3</v>
      </c>
      <c r="R323" s="142">
        <f>Q323*H323</f>
        <v>0.13800000000000001</v>
      </c>
      <c r="S323" s="142">
        <v>0</v>
      </c>
      <c r="T323" s="143">
        <f>S323*H323</f>
        <v>0</v>
      </c>
      <c r="AR323" s="144" t="s">
        <v>149</v>
      </c>
      <c r="AT323" s="144" t="s">
        <v>155</v>
      </c>
      <c r="AU323" s="144" t="s">
        <v>81</v>
      </c>
      <c r="AY323" s="15" t="s">
        <v>114</v>
      </c>
      <c r="BE323" s="145">
        <f>IF(N323="základní",J323,0)</f>
        <v>0</v>
      </c>
      <c r="BF323" s="145">
        <f>IF(N323="snížená",J323,0)</f>
        <v>0</v>
      </c>
      <c r="BG323" s="145">
        <f>IF(N323="zákl. přenesená",J323,0)</f>
        <v>0</v>
      </c>
      <c r="BH323" s="145">
        <f>IF(N323="sníž. přenesená",J323,0)</f>
        <v>0</v>
      </c>
      <c r="BI323" s="145">
        <f>IF(N323="nulová",J323,0)</f>
        <v>0</v>
      </c>
      <c r="BJ323" s="15" t="s">
        <v>79</v>
      </c>
      <c r="BK323" s="145">
        <f>ROUND(I323*H323,2)</f>
        <v>0</v>
      </c>
      <c r="BL323" s="15" t="s">
        <v>119</v>
      </c>
      <c r="BM323" s="144" t="s">
        <v>594</v>
      </c>
    </row>
    <row r="324" spans="2:65" s="1" customFormat="1" ht="19.5">
      <c r="B324" s="30"/>
      <c r="D324" s="146" t="s">
        <v>124</v>
      </c>
      <c r="F324" s="147" t="s">
        <v>575</v>
      </c>
      <c r="I324" s="148"/>
      <c r="L324" s="30"/>
      <c r="M324" s="149"/>
      <c r="T324" s="54"/>
      <c r="AT324" s="15" t="s">
        <v>124</v>
      </c>
      <c r="AU324" s="15" t="s">
        <v>81</v>
      </c>
    </row>
    <row r="325" spans="2:65" s="12" customFormat="1" ht="11.25">
      <c r="B325" s="161"/>
      <c r="D325" s="146" t="s">
        <v>160</v>
      </c>
      <c r="E325" s="167" t="s">
        <v>1</v>
      </c>
      <c r="F325" s="162" t="s">
        <v>595</v>
      </c>
      <c r="H325" s="163">
        <v>11</v>
      </c>
      <c r="I325" s="164"/>
      <c r="L325" s="161"/>
      <c r="M325" s="165"/>
      <c r="T325" s="166"/>
      <c r="AT325" s="167" t="s">
        <v>160</v>
      </c>
      <c r="AU325" s="167" t="s">
        <v>81</v>
      </c>
      <c r="AV325" s="12" t="s">
        <v>81</v>
      </c>
      <c r="AW325" s="12" t="s">
        <v>28</v>
      </c>
      <c r="AX325" s="12" t="s">
        <v>71</v>
      </c>
      <c r="AY325" s="167" t="s">
        <v>114</v>
      </c>
    </row>
    <row r="326" spans="2:65" s="12" customFormat="1" ht="11.25">
      <c r="B326" s="161"/>
      <c r="D326" s="146" t="s">
        <v>160</v>
      </c>
      <c r="E326" s="167" t="s">
        <v>1</v>
      </c>
      <c r="F326" s="162" t="s">
        <v>596</v>
      </c>
      <c r="H326" s="163">
        <v>4</v>
      </c>
      <c r="I326" s="164"/>
      <c r="L326" s="161"/>
      <c r="M326" s="165"/>
      <c r="T326" s="166"/>
      <c r="AT326" s="167" t="s">
        <v>160</v>
      </c>
      <c r="AU326" s="167" t="s">
        <v>81</v>
      </c>
      <c r="AV326" s="12" t="s">
        <v>81</v>
      </c>
      <c r="AW326" s="12" t="s">
        <v>28</v>
      </c>
      <c r="AX326" s="12" t="s">
        <v>71</v>
      </c>
      <c r="AY326" s="167" t="s">
        <v>114</v>
      </c>
    </row>
    <row r="327" spans="2:65" s="13" customFormat="1" ht="11.25">
      <c r="B327" s="168"/>
      <c r="D327" s="146" t="s">
        <v>160</v>
      </c>
      <c r="E327" s="169" t="s">
        <v>1</v>
      </c>
      <c r="F327" s="170" t="s">
        <v>228</v>
      </c>
      <c r="H327" s="171">
        <v>15</v>
      </c>
      <c r="I327" s="172"/>
      <c r="L327" s="168"/>
      <c r="M327" s="173"/>
      <c r="T327" s="174"/>
      <c r="AT327" s="169" t="s">
        <v>160</v>
      </c>
      <c r="AU327" s="169" t="s">
        <v>81</v>
      </c>
      <c r="AV327" s="13" t="s">
        <v>119</v>
      </c>
      <c r="AW327" s="13" t="s">
        <v>28</v>
      </c>
      <c r="AX327" s="13" t="s">
        <v>79</v>
      </c>
      <c r="AY327" s="169" t="s">
        <v>114</v>
      </c>
    </row>
    <row r="328" spans="2:65" s="1" customFormat="1" ht="24.2" customHeight="1">
      <c r="B328" s="131"/>
      <c r="C328" s="132" t="s">
        <v>597</v>
      </c>
      <c r="D328" s="132" t="s">
        <v>115</v>
      </c>
      <c r="E328" s="133" t="s">
        <v>598</v>
      </c>
      <c r="F328" s="134" t="s">
        <v>599</v>
      </c>
      <c r="G328" s="135" t="s">
        <v>420</v>
      </c>
      <c r="H328" s="136">
        <v>2</v>
      </c>
      <c r="I328" s="137"/>
      <c r="J328" s="138">
        <f>ROUND(I328*H328,2)</f>
        <v>0</v>
      </c>
      <c r="K328" s="139"/>
      <c r="L328" s="30"/>
      <c r="M328" s="140" t="s">
        <v>1</v>
      </c>
      <c r="N328" s="141" t="s">
        <v>36</v>
      </c>
      <c r="P328" s="142">
        <f>O328*H328</f>
        <v>0</v>
      </c>
      <c r="Q328" s="142">
        <v>0</v>
      </c>
      <c r="R328" s="142">
        <f>Q328*H328</f>
        <v>0</v>
      </c>
      <c r="S328" s="142">
        <v>0</v>
      </c>
      <c r="T328" s="143">
        <f>S328*H328</f>
        <v>0</v>
      </c>
      <c r="AR328" s="144" t="s">
        <v>119</v>
      </c>
      <c r="AT328" s="144" t="s">
        <v>115</v>
      </c>
      <c r="AU328" s="144" t="s">
        <v>81</v>
      </c>
      <c r="AY328" s="15" t="s">
        <v>114</v>
      </c>
      <c r="BE328" s="145">
        <f>IF(N328="základní",J328,0)</f>
        <v>0</v>
      </c>
      <c r="BF328" s="145">
        <f>IF(N328="snížená",J328,0)</f>
        <v>0</v>
      </c>
      <c r="BG328" s="145">
        <f>IF(N328="zákl. přenesená",J328,0)</f>
        <v>0</v>
      </c>
      <c r="BH328" s="145">
        <f>IF(N328="sníž. přenesená",J328,0)</f>
        <v>0</v>
      </c>
      <c r="BI328" s="145">
        <f>IF(N328="nulová",J328,0)</f>
        <v>0</v>
      </c>
      <c r="BJ328" s="15" t="s">
        <v>79</v>
      </c>
      <c r="BK328" s="145">
        <f>ROUND(I328*H328,2)</f>
        <v>0</v>
      </c>
      <c r="BL328" s="15" t="s">
        <v>119</v>
      </c>
      <c r="BM328" s="144" t="s">
        <v>600</v>
      </c>
    </row>
    <row r="329" spans="2:65" s="1" customFormat="1" ht="16.5" customHeight="1">
      <c r="B329" s="131"/>
      <c r="C329" s="150" t="s">
        <v>601</v>
      </c>
      <c r="D329" s="150" t="s">
        <v>155</v>
      </c>
      <c r="E329" s="151" t="s">
        <v>602</v>
      </c>
      <c r="F329" s="152" t="s">
        <v>603</v>
      </c>
      <c r="G329" s="153" t="s">
        <v>420</v>
      </c>
      <c r="H329" s="154">
        <v>2</v>
      </c>
      <c r="I329" s="155"/>
      <c r="J329" s="156">
        <f>ROUND(I329*H329,2)</f>
        <v>0</v>
      </c>
      <c r="K329" s="157"/>
      <c r="L329" s="158"/>
      <c r="M329" s="159" t="s">
        <v>1</v>
      </c>
      <c r="N329" s="160" t="s">
        <v>36</v>
      </c>
      <c r="P329" s="142">
        <f>O329*H329</f>
        <v>0</v>
      </c>
      <c r="Q329" s="142">
        <v>9.7999999999999997E-4</v>
      </c>
      <c r="R329" s="142">
        <f>Q329*H329</f>
        <v>1.9599999999999999E-3</v>
      </c>
      <c r="S329" s="142">
        <v>0</v>
      </c>
      <c r="T329" s="143">
        <f>S329*H329</f>
        <v>0</v>
      </c>
      <c r="AR329" s="144" t="s">
        <v>149</v>
      </c>
      <c r="AT329" s="144" t="s">
        <v>155</v>
      </c>
      <c r="AU329" s="144" t="s">
        <v>81</v>
      </c>
      <c r="AY329" s="15" t="s">
        <v>114</v>
      </c>
      <c r="BE329" s="145">
        <f>IF(N329="základní",J329,0)</f>
        <v>0</v>
      </c>
      <c r="BF329" s="145">
        <f>IF(N329="snížená",J329,0)</f>
        <v>0</v>
      </c>
      <c r="BG329" s="145">
        <f>IF(N329="zákl. přenesená",J329,0)</f>
        <v>0</v>
      </c>
      <c r="BH329" s="145">
        <f>IF(N329="sníž. přenesená",J329,0)</f>
        <v>0</v>
      </c>
      <c r="BI329" s="145">
        <f>IF(N329="nulová",J329,0)</f>
        <v>0</v>
      </c>
      <c r="BJ329" s="15" t="s">
        <v>79</v>
      </c>
      <c r="BK329" s="145">
        <f>ROUND(I329*H329,2)</f>
        <v>0</v>
      </c>
      <c r="BL329" s="15" t="s">
        <v>119</v>
      </c>
      <c r="BM329" s="144" t="s">
        <v>604</v>
      </c>
    </row>
    <row r="330" spans="2:65" s="1" customFormat="1" ht="19.5">
      <c r="B330" s="30"/>
      <c r="D330" s="146" t="s">
        <v>124</v>
      </c>
      <c r="F330" s="147" t="s">
        <v>605</v>
      </c>
      <c r="I330" s="148"/>
      <c r="L330" s="30"/>
      <c r="M330" s="149"/>
      <c r="T330" s="54"/>
      <c r="AT330" s="15" t="s">
        <v>124</v>
      </c>
      <c r="AU330" s="15" t="s">
        <v>81</v>
      </c>
    </row>
    <row r="331" spans="2:65" s="1" customFormat="1" ht="16.5" customHeight="1">
      <c r="B331" s="131"/>
      <c r="C331" s="132" t="s">
        <v>606</v>
      </c>
      <c r="D331" s="132" t="s">
        <v>115</v>
      </c>
      <c r="E331" s="133" t="s">
        <v>607</v>
      </c>
      <c r="F331" s="134" t="s">
        <v>608</v>
      </c>
      <c r="G331" s="135" t="s">
        <v>473</v>
      </c>
      <c r="H331" s="136">
        <v>2</v>
      </c>
      <c r="I331" s="137"/>
      <c r="J331" s="138">
        <f t="shared" ref="J331:J337" si="0">ROUND(I331*H331,2)</f>
        <v>0</v>
      </c>
      <c r="K331" s="139"/>
      <c r="L331" s="30"/>
      <c r="M331" s="140" t="s">
        <v>1</v>
      </c>
      <c r="N331" s="141" t="s">
        <v>36</v>
      </c>
      <c r="P331" s="142">
        <f t="shared" ref="P331:P337" si="1">O331*H331</f>
        <v>0</v>
      </c>
      <c r="Q331" s="142">
        <v>0</v>
      </c>
      <c r="R331" s="142">
        <f t="shared" ref="R331:R337" si="2">Q331*H331</f>
        <v>0</v>
      </c>
      <c r="S331" s="142">
        <v>0.55000000000000004</v>
      </c>
      <c r="T331" s="143">
        <f t="shared" ref="T331:T337" si="3">S331*H331</f>
        <v>1.1000000000000001</v>
      </c>
      <c r="AR331" s="144" t="s">
        <v>119</v>
      </c>
      <c r="AT331" s="144" t="s">
        <v>115</v>
      </c>
      <c r="AU331" s="144" t="s">
        <v>81</v>
      </c>
      <c r="AY331" s="15" t="s">
        <v>114</v>
      </c>
      <c r="BE331" s="145">
        <f t="shared" ref="BE331:BE337" si="4">IF(N331="základní",J331,0)</f>
        <v>0</v>
      </c>
      <c r="BF331" s="145">
        <f t="shared" ref="BF331:BF337" si="5">IF(N331="snížená",J331,0)</f>
        <v>0</v>
      </c>
      <c r="BG331" s="145">
        <f t="shared" ref="BG331:BG337" si="6">IF(N331="zákl. přenesená",J331,0)</f>
        <v>0</v>
      </c>
      <c r="BH331" s="145">
        <f t="shared" ref="BH331:BH337" si="7">IF(N331="sníž. přenesená",J331,0)</f>
        <v>0</v>
      </c>
      <c r="BI331" s="145">
        <f t="shared" ref="BI331:BI337" si="8">IF(N331="nulová",J331,0)</f>
        <v>0</v>
      </c>
      <c r="BJ331" s="15" t="s">
        <v>79</v>
      </c>
      <c r="BK331" s="145">
        <f t="shared" ref="BK331:BK337" si="9">ROUND(I331*H331,2)</f>
        <v>0</v>
      </c>
      <c r="BL331" s="15" t="s">
        <v>119</v>
      </c>
      <c r="BM331" s="144" t="s">
        <v>609</v>
      </c>
    </row>
    <row r="332" spans="2:65" s="1" customFormat="1" ht="16.5" customHeight="1">
      <c r="B332" s="131"/>
      <c r="C332" s="132" t="s">
        <v>610</v>
      </c>
      <c r="D332" s="132" t="s">
        <v>115</v>
      </c>
      <c r="E332" s="133" t="s">
        <v>611</v>
      </c>
      <c r="F332" s="134" t="s">
        <v>612</v>
      </c>
      <c r="G332" s="135" t="s">
        <v>473</v>
      </c>
      <c r="H332" s="136">
        <v>1</v>
      </c>
      <c r="I332" s="137"/>
      <c r="J332" s="138">
        <f t="shared" si="0"/>
        <v>0</v>
      </c>
      <c r="K332" s="139"/>
      <c r="L332" s="30"/>
      <c r="M332" s="140" t="s">
        <v>1</v>
      </c>
      <c r="N332" s="141" t="s">
        <v>36</v>
      </c>
      <c r="P332" s="142">
        <f t="shared" si="1"/>
        <v>0</v>
      </c>
      <c r="Q332" s="142">
        <v>0</v>
      </c>
      <c r="R332" s="142">
        <f t="shared" si="2"/>
        <v>0</v>
      </c>
      <c r="S332" s="142">
        <v>2</v>
      </c>
      <c r="T332" s="143">
        <f t="shared" si="3"/>
        <v>2</v>
      </c>
      <c r="AR332" s="144" t="s">
        <v>119</v>
      </c>
      <c r="AT332" s="144" t="s">
        <v>115</v>
      </c>
      <c r="AU332" s="144" t="s">
        <v>81</v>
      </c>
      <c r="AY332" s="15" t="s">
        <v>114</v>
      </c>
      <c r="BE332" s="145">
        <f t="shared" si="4"/>
        <v>0</v>
      </c>
      <c r="BF332" s="145">
        <f t="shared" si="5"/>
        <v>0</v>
      </c>
      <c r="BG332" s="145">
        <f t="shared" si="6"/>
        <v>0</v>
      </c>
      <c r="BH332" s="145">
        <f t="shared" si="7"/>
        <v>0</v>
      </c>
      <c r="BI332" s="145">
        <f t="shared" si="8"/>
        <v>0</v>
      </c>
      <c r="BJ332" s="15" t="s">
        <v>79</v>
      </c>
      <c r="BK332" s="145">
        <f t="shared" si="9"/>
        <v>0</v>
      </c>
      <c r="BL332" s="15" t="s">
        <v>119</v>
      </c>
      <c r="BM332" s="144" t="s">
        <v>613</v>
      </c>
    </row>
    <row r="333" spans="2:65" s="1" customFormat="1" ht="16.5" customHeight="1">
      <c r="B333" s="131"/>
      <c r="C333" s="132" t="s">
        <v>614</v>
      </c>
      <c r="D333" s="132" t="s">
        <v>115</v>
      </c>
      <c r="E333" s="133" t="s">
        <v>615</v>
      </c>
      <c r="F333" s="134" t="s">
        <v>616</v>
      </c>
      <c r="G333" s="135" t="s">
        <v>420</v>
      </c>
      <c r="H333" s="136">
        <v>15</v>
      </c>
      <c r="I333" s="137"/>
      <c r="J333" s="138">
        <f t="shared" si="0"/>
        <v>0</v>
      </c>
      <c r="K333" s="139"/>
      <c r="L333" s="30"/>
      <c r="M333" s="140" t="s">
        <v>1</v>
      </c>
      <c r="N333" s="141" t="s">
        <v>36</v>
      </c>
      <c r="P333" s="142">
        <f t="shared" si="1"/>
        <v>0</v>
      </c>
      <c r="Q333" s="142">
        <v>7.3999999999999999E-4</v>
      </c>
      <c r="R333" s="142">
        <f t="shared" si="2"/>
        <v>1.11E-2</v>
      </c>
      <c r="S333" s="142">
        <v>0</v>
      </c>
      <c r="T333" s="143">
        <f t="shared" si="3"/>
        <v>0</v>
      </c>
      <c r="AR333" s="144" t="s">
        <v>119</v>
      </c>
      <c r="AT333" s="144" t="s">
        <v>115</v>
      </c>
      <c r="AU333" s="144" t="s">
        <v>81</v>
      </c>
      <c r="AY333" s="15" t="s">
        <v>114</v>
      </c>
      <c r="BE333" s="145">
        <f t="shared" si="4"/>
        <v>0</v>
      </c>
      <c r="BF333" s="145">
        <f t="shared" si="5"/>
        <v>0</v>
      </c>
      <c r="BG333" s="145">
        <f t="shared" si="6"/>
        <v>0</v>
      </c>
      <c r="BH333" s="145">
        <f t="shared" si="7"/>
        <v>0</v>
      </c>
      <c r="BI333" s="145">
        <f t="shared" si="8"/>
        <v>0</v>
      </c>
      <c r="BJ333" s="15" t="s">
        <v>79</v>
      </c>
      <c r="BK333" s="145">
        <f t="shared" si="9"/>
        <v>0</v>
      </c>
      <c r="BL333" s="15" t="s">
        <v>119</v>
      </c>
      <c r="BM333" s="144" t="s">
        <v>617</v>
      </c>
    </row>
    <row r="334" spans="2:65" s="1" customFormat="1" ht="16.5" customHeight="1">
      <c r="B334" s="131"/>
      <c r="C334" s="150" t="s">
        <v>618</v>
      </c>
      <c r="D334" s="150" t="s">
        <v>155</v>
      </c>
      <c r="E334" s="151" t="s">
        <v>619</v>
      </c>
      <c r="F334" s="152" t="s">
        <v>620</v>
      </c>
      <c r="G334" s="153" t="s">
        <v>420</v>
      </c>
      <c r="H334" s="154">
        <v>15</v>
      </c>
      <c r="I334" s="155"/>
      <c r="J334" s="156">
        <f t="shared" si="0"/>
        <v>0</v>
      </c>
      <c r="K334" s="157"/>
      <c r="L334" s="158"/>
      <c r="M334" s="159" t="s">
        <v>1</v>
      </c>
      <c r="N334" s="160" t="s">
        <v>36</v>
      </c>
      <c r="P334" s="142">
        <f t="shared" si="1"/>
        <v>0</v>
      </c>
      <c r="Q334" s="142">
        <v>2.2000000000000001E-3</v>
      </c>
      <c r="R334" s="142">
        <f t="shared" si="2"/>
        <v>3.3000000000000002E-2</v>
      </c>
      <c r="S334" s="142">
        <v>0</v>
      </c>
      <c r="T334" s="143">
        <f t="shared" si="3"/>
        <v>0</v>
      </c>
      <c r="AR334" s="144" t="s">
        <v>149</v>
      </c>
      <c r="AT334" s="144" t="s">
        <v>155</v>
      </c>
      <c r="AU334" s="144" t="s">
        <v>81</v>
      </c>
      <c r="AY334" s="15" t="s">
        <v>114</v>
      </c>
      <c r="BE334" s="145">
        <f t="shared" si="4"/>
        <v>0</v>
      </c>
      <c r="BF334" s="145">
        <f t="shared" si="5"/>
        <v>0</v>
      </c>
      <c r="BG334" s="145">
        <f t="shared" si="6"/>
        <v>0</v>
      </c>
      <c r="BH334" s="145">
        <f t="shared" si="7"/>
        <v>0</v>
      </c>
      <c r="BI334" s="145">
        <f t="shared" si="8"/>
        <v>0</v>
      </c>
      <c r="BJ334" s="15" t="s">
        <v>79</v>
      </c>
      <c r="BK334" s="145">
        <f t="shared" si="9"/>
        <v>0</v>
      </c>
      <c r="BL334" s="15" t="s">
        <v>119</v>
      </c>
      <c r="BM334" s="144" t="s">
        <v>621</v>
      </c>
    </row>
    <row r="335" spans="2:65" s="1" customFormat="1" ht="16.5" customHeight="1">
      <c r="B335" s="131"/>
      <c r="C335" s="150" t="s">
        <v>622</v>
      </c>
      <c r="D335" s="150" t="s">
        <v>155</v>
      </c>
      <c r="E335" s="151" t="s">
        <v>623</v>
      </c>
      <c r="F335" s="152" t="s">
        <v>624</v>
      </c>
      <c r="G335" s="153" t="s">
        <v>420</v>
      </c>
      <c r="H335" s="154">
        <v>15</v>
      </c>
      <c r="I335" s="155"/>
      <c r="J335" s="156">
        <f t="shared" si="0"/>
        <v>0</v>
      </c>
      <c r="K335" s="157"/>
      <c r="L335" s="158"/>
      <c r="M335" s="159" t="s">
        <v>1</v>
      </c>
      <c r="N335" s="160" t="s">
        <v>36</v>
      </c>
      <c r="P335" s="142">
        <f t="shared" si="1"/>
        <v>0</v>
      </c>
      <c r="Q335" s="142">
        <v>3.5000000000000001E-3</v>
      </c>
      <c r="R335" s="142">
        <f t="shared" si="2"/>
        <v>5.2499999999999998E-2</v>
      </c>
      <c r="S335" s="142">
        <v>0</v>
      </c>
      <c r="T335" s="143">
        <f t="shared" si="3"/>
        <v>0</v>
      </c>
      <c r="AR335" s="144" t="s">
        <v>149</v>
      </c>
      <c r="AT335" s="144" t="s">
        <v>155</v>
      </c>
      <c r="AU335" s="144" t="s">
        <v>81</v>
      </c>
      <c r="AY335" s="15" t="s">
        <v>114</v>
      </c>
      <c r="BE335" s="145">
        <f t="shared" si="4"/>
        <v>0</v>
      </c>
      <c r="BF335" s="145">
        <f t="shared" si="5"/>
        <v>0</v>
      </c>
      <c r="BG335" s="145">
        <f t="shared" si="6"/>
        <v>0</v>
      </c>
      <c r="BH335" s="145">
        <f t="shared" si="7"/>
        <v>0</v>
      </c>
      <c r="BI335" s="145">
        <f t="shared" si="8"/>
        <v>0</v>
      </c>
      <c r="BJ335" s="15" t="s">
        <v>79</v>
      </c>
      <c r="BK335" s="145">
        <f t="shared" si="9"/>
        <v>0</v>
      </c>
      <c r="BL335" s="15" t="s">
        <v>119</v>
      </c>
      <c r="BM335" s="144" t="s">
        <v>625</v>
      </c>
    </row>
    <row r="336" spans="2:65" s="1" customFormat="1" ht="21.75" customHeight="1">
      <c r="B336" s="131"/>
      <c r="C336" s="132" t="s">
        <v>626</v>
      </c>
      <c r="D336" s="132" t="s">
        <v>115</v>
      </c>
      <c r="E336" s="133" t="s">
        <v>627</v>
      </c>
      <c r="F336" s="134" t="s">
        <v>628</v>
      </c>
      <c r="G336" s="135" t="s">
        <v>420</v>
      </c>
      <c r="H336" s="136">
        <v>2</v>
      </c>
      <c r="I336" s="137"/>
      <c r="J336" s="138">
        <f t="shared" si="0"/>
        <v>0</v>
      </c>
      <c r="K336" s="139"/>
      <c r="L336" s="30"/>
      <c r="M336" s="140" t="s">
        <v>1</v>
      </c>
      <c r="N336" s="141" t="s">
        <v>36</v>
      </c>
      <c r="P336" s="142">
        <f t="shared" si="1"/>
        <v>0</v>
      </c>
      <c r="Q336" s="142">
        <v>1.6199999999999999E-3</v>
      </c>
      <c r="R336" s="142">
        <f t="shared" si="2"/>
        <v>3.2399999999999998E-3</v>
      </c>
      <c r="S336" s="142">
        <v>0</v>
      </c>
      <c r="T336" s="143">
        <f t="shared" si="3"/>
        <v>0</v>
      </c>
      <c r="AR336" s="144" t="s">
        <v>119</v>
      </c>
      <c r="AT336" s="144" t="s">
        <v>115</v>
      </c>
      <c r="AU336" s="144" t="s">
        <v>81</v>
      </c>
      <c r="AY336" s="15" t="s">
        <v>114</v>
      </c>
      <c r="BE336" s="145">
        <f t="shared" si="4"/>
        <v>0</v>
      </c>
      <c r="BF336" s="145">
        <f t="shared" si="5"/>
        <v>0</v>
      </c>
      <c r="BG336" s="145">
        <f t="shared" si="6"/>
        <v>0</v>
      </c>
      <c r="BH336" s="145">
        <f t="shared" si="7"/>
        <v>0</v>
      </c>
      <c r="BI336" s="145">
        <f t="shared" si="8"/>
        <v>0</v>
      </c>
      <c r="BJ336" s="15" t="s">
        <v>79</v>
      </c>
      <c r="BK336" s="145">
        <f t="shared" si="9"/>
        <v>0</v>
      </c>
      <c r="BL336" s="15" t="s">
        <v>119</v>
      </c>
      <c r="BM336" s="144" t="s">
        <v>629</v>
      </c>
    </row>
    <row r="337" spans="2:65" s="1" customFormat="1" ht="16.5" customHeight="1">
      <c r="B337" s="131"/>
      <c r="C337" s="150" t="s">
        <v>630</v>
      </c>
      <c r="D337" s="150" t="s">
        <v>155</v>
      </c>
      <c r="E337" s="151" t="s">
        <v>631</v>
      </c>
      <c r="F337" s="152" t="s">
        <v>632</v>
      </c>
      <c r="G337" s="153" t="s">
        <v>420</v>
      </c>
      <c r="H337" s="154">
        <v>2</v>
      </c>
      <c r="I337" s="155"/>
      <c r="J337" s="156">
        <f t="shared" si="0"/>
        <v>0</v>
      </c>
      <c r="K337" s="157"/>
      <c r="L337" s="158"/>
      <c r="M337" s="159" t="s">
        <v>1</v>
      </c>
      <c r="N337" s="160" t="s">
        <v>36</v>
      </c>
      <c r="P337" s="142">
        <f t="shared" si="1"/>
        <v>0</v>
      </c>
      <c r="Q337" s="142">
        <v>1.847E-2</v>
      </c>
      <c r="R337" s="142">
        <f t="shared" si="2"/>
        <v>3.6940000000000001E-2</v>
      </c>
      <c r="S337" s="142">
        <v>0</v>
      </c>
      <c r="T337" s="143">
        <f t="shared" si="3"/>
        <v>0</v>
      </c>
      <c r="AR337" s="144" t="s">
        <v>149</v>
      </c>
      <c r="AT337" s="144" t="s">
        <v>155</v>
      </c>
      <c r="AU337" s="144" t="s">
        <v>81</v>
      </c>
      <c r="AY337" s="15" t="s">
        <v>114</v>
      </c>
      <c r="BE337" s="145">
        <f t="shared" si="4"/>
        <v>0</v>
      </c>
      <c r="BF337" s="145">
        <f t="shared" si="5"/>
        <v>0</v>
      </c>
      <c r="BG337" s="145">
        <f t="shared" si="6"/>
        <v>0</v>
      </c>
      <c r="BH337" s="145">
        <f t="shared" si="7"/>
        <v>0</v>
      </c>
      <c r="BI337" s="145">
        <f t="shared" si="8"/>
        <v>0</v>
      </c>
      <c r="BJ337" s="15" t="s">
        <v>79</v>
      </c>
      <c r="BK337" s="145">
        <f t="shared" si="9"/>
        <v>0</v>
      </c>
      <c r="BL337" s="15" t="s">
        <v>119</v>
      </c>
      <c r="BM337" s="144" t="s">
        <v>633</v>
      </c>
    </row>
    <row r="338" spans="2:65" s="1" customFormat="1" ht="19.5">
      <c r="B338" s="30"/>
      <c r="D338" s="146" t="s">
        <v>124</v>
      </c>
      <c r="F338" s="147" t="s">
        <v>425</v>
      </c>
      <c r="I338" s="148"/>
      <c r="L338" s="30"/>
      <c r="M338" s="149"/>
      <c r="T338" s="54"/>
      <c r="AT338" s="15" t="s">
        <v>124</v>
      </c>
      <c r="AU338" s="15" t="s">
        <v>81</v>
      </c>
    </row>
    <row r="339" spans="2:65" s="1" customFormat="1" ht="16.5" customHeight="1">
      <c r="B339" s="131"/>
      <c r="C339" s="132" t="s">
        <v>634</v>
      </c>
      <c r="D339" s="132" t="s">
        <v>115</v>
      </c>
      <c r="E339" s="133" t="s">
        <v>635</v>
      </c>
      <c r="F339" s="134" t="s">
        <v>636</v>
      </c>
      <c r="G339" s="135" t="s">
        <v>420</v>
      </c>
      <c r="H339" s="136">
        <v>3</v>
      </c>
      <c r="I339" s="137"/>
      <c r="J339" s="138">
        <f>ROUND(I339*H339,2)</f>
        <v>0</v>
      </c>
      <c r="K339" s="139"/>
      <c r="L339" s="30"/>
      <c r="M339" s="140" t="s">
        <v>1</v>
      </c>
      <c r="N339" s="141" t="s">
        <v>36</v>
      </c>
      <c r="P339" s="142">
        <f>O339*H339</f>
        <v>0</v>
      </c>
      <c r="Q339" s="142">
        <v>1.3600000000000001E-3</v>
      </c>
      <c r="R339" s="142">
        <f>Q339*H339</f>
        <v>4.0800000000000003E-3</v>
      </c>
      <c r="S339" s="142">
        <v>0</v>
      </c>
      <c r="T339" s="143">
        <f>S339*H339</f>
        <v>0</v>
      </c>
      <c r="AR339" s="144" t="s">
        <v>119</v>
      </c>
      <c r="AT339" s="144" t="s">
        <v>115</v>
      </c>
      <c r="AU339" s="144" t="s">
        <v>81</v>
      </c>
      <c r="AY339" s="15" t="s">
        <v>114</v>
      </c>
      <c r="BE339" s="145">
        <f>IF(N339="základní",J339,0)</f>
        <v>0</v>
      </c>
      <c r="BF339" s="145">
        <f>IF(N339="snížená",J339,0)</f>
        <v>0</v>
      </c>
      <c r="BG339" s="145">
        <f>IF(N339="zákl. přenesená",J339,0)</f>
        <v>0</v>
      </c>
      <c r="BH339" s="145">
        <f>IF(N339="sníž. přenesená",J339,0)</f>
        <v>0</v>
      </c>
      <c r="BI339" s="145">
        <f>IF(N339="nulová",J339,0)</f>
        <v>0</v>
      </c>
      <c r="BJ339" s="15" t="s">
        <v>79</v>
      </c>
      <c r="BK339" s="145">
        <f>ROUND(I339*H339,2)</f>
        <v>0</v>
      </c>
      <c r="BL339" s="15" t="s">
        <v>119</v>
      </c>
      <c r="BM339" s="144" t="s">
        <v>637</v>
      </c>
    </row>
    <row r="340" spans="2:65" s="1" customFormat="1" ht="33" customHeight="1">
      <c r="B340" s="131"/>
      <c r="C340" s="150" t="s">
        <v>638</v>
      </c>
      <c r="D340" s="150" t="s">
        <v>155</v>
      </c>
      <c r="E340" s="151" t="s">
        <v>639</v>
      </c>
      <c r="F340" s="152" t="s">
        <v>640</v>
      </c>
      <c r="G340" s="153" t="s">
        <v>420</v>
      </c>
      <c r="H340" s="154">
        <v>3</v>
      </c>
      <c r="I340" s="155"/>
      <c r="J340" s="156">
        <f>ROUND(I340*H340,2)</f>
        <v>0</v>
      </c>
      <c r="K340" s="157"/>
      <c r="L340" s="158"/>
      <c r="M340" s="159" t="s">
        <v>1</v>
      </c>
      <c r="N340" s="160" t="s">
        <v>36</v>
      </c>
      <c r="P340" s="142">
        <f>O340*H340</f>
        <v>0</v>
      </c>
      <c r="Q340" s="142">
        <v>3.73E-2</v>
      </c>
      <c r="R340" s="142">
        <f>Q340*H340</f>
        <v>0.1119</v>
      </c>
      <c r="S340" s="142">
        <v>0</v>
      </c>
      <c r="T340" s="143">
        <f>S340*H340</f>
        <v>0</v>
      </c>
      <c r="AR340" s="144" t="s">
        <v>149</v>
      </c>
      <c r="AT340" s="144" t="s">
        <v>155</v>
      </c>
      <c r="AU340" s="144" t="s">
        <v>81</v>
      </c>
      <c r="AY340" s="15" t="s">
        <v>114</v>
      </c>
      <c r="BE340" s="145">
        <f>IF(N340="základní",J340,0)</f>
        <v>0</v>
      </c>
      <c r="BF340" s="145">
        <f>IF(N340="snížená",J340,0)</f>
        <v>0</v>
      </c>
      <c r="BG340" s="145">
        <f>IF(N340="zákl. přenesená",J340,0)</f>
        <v>0</v>
      </c>
      <c r="BH340" s="145">
        <f>IF(N340="sníž. přenesená",J340,0)</f>
        <v>0</v>
      </c>
      <c r="BI340" s="145">
        <f>IF(N340="nulová",J340,0)</f>
        <v>0</v>
      </c>
      <c r="BJ340" s="15" t="s">
        <v>79</v>
      </c>
      <c r="BK340" s="145">
        <f>ROUND(I340*H340,2)</f>
        <v>0</v>
      </c>
      <c r="BL340" s="15" t="s">
        <v>119</v>
      </c>
      <c r="BM340" s="144" t="s">
        <v>641</v>
      </c>
    </row>
    <row r="341" spans="2:65" s="1" customFormat="1" ht="19.5">
      <c r="B341" s="30"/>
      <c r="D341" s="146" t="s">
        <v>124</v>
      </c>
      <c r="F341" s="147" t="s">
        <v>425</v>
      </c>
      <c r="I341" s="148"/>
      <c r="L341" s="30"/>
      <c r="M341" s="149"/>
      <c r="T341" s="54"/>
      <c r="AT341" s="15" t="s">
        <v>124</v>
      </c>
      <c r="AU341" s="15" t="s">
        <v>81</v>
      </c>
    </row>
    <row r="342" spans="2:65" s="1" customFormat="1" ht="21.75" customHeight="1">
      <c r="B342" s="131"/>
      <c r="C342" s="150" t="s">
        <v>642</v>
      </c>
      <c r="D342" s="150" t="s">
        <v>155</v>
      </c>
      <c r="E342" s="151" t="s">
        <v>643</v>
      </c>
      <c r="F342" s="152" t="s">
        <v>644</v>
      </c>
      <c r="G342" s="153" t="s">
        <v>473</v>
      </c>
      <c r="H342" s="154">
        <v>3</v>
      </c>
      <c r="I342" s="155"/>
      <c r="J342" s="156">
        <f>ROUND(I342*H342,2)</f>
        <v>0</v>
      </c>
      <c r="K342" s="157"/>
      <c r="L342" s="158"/>
      <c r="M342" s="159" t="s">
        <v>1</v>
      </c>
      <c r="N342" s="160" t="s">
        <v>36</v>
      </c>
      <c r="P342" s="142">
        <f>O342*H342</f>
        <v>0</v>
      </c>
      <c r="Q342" s="142">
        <v>0</v>
      </c>
      <c r="R342" s="142">
        <f>Q342*H342</f>
        <v>0</v>
      </c>
      <c r="S342" s="142">
        <v>0</v>
      </c>
      <c r="T342" s="143">
        <f>S342*H342</f>
        <v>0</v>
      </c>
      <c r="AR342" s="144" t="s">
        <v>149</v>
      </c>
      <c r="AT342" s="144" t="s">
        <v>155</v>
      </c>
      <c r="AU342" s="144" t="s">
        <v>81</v>
      </c>
      <c r="AY342" s="15" t="s">
        <v>114</v>
      </c>
      <c r="BE342" s="145">
        <f>IF(N342="základní",J342,0)</f>
        <v>0</v>
      </c>
      <c r="BF342" s="145">
        <f>IF(N342="snížená",J342,0)</f>
        <v>0</v>
      </c>
      <c r="BG342" s="145">
        <f>IF(N342="zákl. přenesená",J342,0)</f>
        <v>0</v>
      </c>
      <c r="BH342" s="145">
        <f>IF(N342="sníž. přenesená",J342,0)</f>
        <v>0</v>
      </c>
      <c r="BI342" s="145">
        <f>IF(N342="nulová",J342,0)</f>
        <v>0</v>
      </c>
      <c r="BJ342" s="15" t="s">
        <v>79</v>
      </c>
      <c r="BK342" s="145">
        <f>ROUND(I342*H342,2)</f>
        <v>0</v>
      </c>
      <c r="BL342" s="15" t="s">
        <v>119</v>
      </c>
      <c r="BM342" s="144" t="s">
        <v>645</v>
      </c>
    </row>
    <row r="343" spans="2:65" s="1" customFormat="1" ht="19.5">
      <c r="B343" s="30"/>
      <c r="D343" s="146" t="s">
        <v>124</v>
      </c>
      <c r="F343" s="147" t="s">
        <v>425</v>
      </c>
      <c r="I343" s="148"/>
      <c r="L343" s="30"/>
      <c r="M343" s="149"/>
      <c r="T343" s="54"/>
      <c r="AT343" s="15" t="s">
        <v>124</v>
      </c>
      <c r="AU343" s="15" t="s">
        <v>81</v>
      </c>
    </row>
    <row r="344" spans="2:65" s="1" customFormat="1" ht="24.2" customHeight="1">
      <c r="B344" s="131"/>
      <c r="C344" s="132" t="s">
        <v>646</v>
      </c>
      <c r="D344" s="132" t="s">
        <v>115</v>
      </c>
      <c r="E344" s="133" t="s">
        <v>647</v>
      </c>
      <c r="F344" s="134" t="s">
        <v>648</v>
      </c>
      <c r="G344" s="135" t="s">
        <v>420</v>
      </c>
      <c r="H344" s="136">
        <v>1</v>
      </c>
      <c r="I344" s="137"/>
      <c r="J344" s="138">
        <f>ROUND(I344*H344,2)</f>
        <v>0</v>
      </c>
      <c r="K344" s="139"/>
      <c r="L344" s="30"/>
      <c r="M344" s="140" t="s">
        <v>1</v>
      </c>
      <c r="N344" s="141" t="s">
        <v>36</v>
      </c>
      <c r="P344" s="142">
        <f>O344*H344</f>
        <v>0</v>
      </c>
      <c r="Q344" s="142">
        <v>1.7600000000000001E-3</v>
      </c>
      <c r="R344" s="142">
        <f>Q344*H344</f>
        <v>1.7600000000000001E-3</v>
      </c>
      <c r="S344" s="142">
        <v>0</v>
      </c>
      <c r="T344" s="143">
        <f>S344*H344</f>
        <v>0</v>
      </c>
      <c r="AR344" s="144" t="s">
        <v>119</v>
      </c>
      <c r="AT344" s="144" t="s">
        <v>115</v>
      </c>
      <c r="AU344" s="144" t="s">
        <v>81</v>
      </c>
      <c r="AY344" s="15" t="s">
        <v>114</v>
      </c>
      <c r="BE344" s="145">
        <f>IF(N344="základní",J344,0)</f>
        <v>0</v>
      </c>
      <c r="BF344" s="145">
        <f>IF(N344="snížená",J344,0)</f>
        <v>0</v>
      </c>
      <c r="BG344" s="145">
        <f>IF(N344="zákl. přenesená",J344,0)</f>
        <v>0</v>
      </c>
      <c r="BH344" s="145">
        <f>IF(N344="sníž. přenesená",J344,0)</f>
        <v>0</v>
      </c>
      <c r="BI344" s="145">
        <f>IF(N344="nulová",J344,0)</f>
        <v>0</v>
      </c>
      <c r="BJ344" s="15" t="s">
        <v>79</v>
      </c>
      <c r="BK344" s="145">
        <f>ROUND(I344*H344,2)</f>
        <v>0</v>
      </c>
      <c r="BL344" s="15" t="s">
        <v>119</v>
      </c>
      <c r="BM344" s="144" t="s">
        <v>649</v>
      </c>
    </row>
    <row r="345" spans="2:65" s="1" customFormat="1" ht="24.2" customHeight="1">
      <c r="B345" s="131"/>
      <c r="C345" s="150" t="s">
        <v>650</v>
      </c>
      <c r="D345" s="150" t="s">
        <v>155</v>
      </c>
      <c r="E345" s="151" t="s">
        <v>651</v>
      </c>
      <c r="F345" s="152" t="s">
        <v>652</v>
      </c>
      <c r="G345" s="153" t="s">
        <v>420</v>
      </c>
      <c r="H345" s="154">
        <v>1</v>
      </c>
      <c r="I345" s="155"/>
      <c r="J345" s="156">
        <f>ROUND(I345*H345,2)</f>
        <v>0</v>
      </c>
      <c r="K345" s="157"/>
      <c r="L345" s="158"/>
      <c r="M345" s="159" t="s">
        <v>1</v>
      </c>
      <c r="N345" s="160" t="s">
        <v>36</v>
      </c>
      <c r="P345" s="142">
        <f>O345*H345</f>
        <v>0</v>
      </c>
      <c r="Q345" s="142">
        <v>8.0000000000000002E-3</v>
      </c>
      <c r="R345" s="142">
        <f>Q345*H345</f>
        <v>8.0000000000000002E-3</v>
      </c>
      <c r="S345" s="142">
        <v>0</v>
      </c>
      <c r="T345" s="143">
        <f>S345*H345</f>
        <v>0</v>
      </c>
      <c r="AR345" s="144" t="s">
        <v>149</v>
      </c>
      <c r="AT345" s="144" t="s">
        <v>155</v>
      </c>
      <c r="AU345" s="144" t="s">
        <v>81</v>
      </c>
      <c r="AY345" s="15" t="s">
        <v>114</v>
      </c>
      <c r="BE345" s="145">
        <f>IF(N345="základní",J345,0)</f>
        <v>0</v>
      </c>
      <c r="BF345" s="145">
        <f>IF(N345="snížená",J345,0)</f>
        <v>0</v>
      </c>
      <c r="BG345" s="145">
        <f>IF(N345="zákl. přenesená",J345,0)</f>
        <v>0</v>
      </c>
      <c r="BH345" s="145">
        <f>IF(N345="sníž. přenesená",J345,0)</f>
        <v>0</v>
      </c>
      <c r="BI345" s="145">
        <f>IF(N345="nulová",J345,0)</f>
        <v>0</v>
      </c>
      <c r="BJ345" s="15" t="s">
        <v>79</v>
      </c>
      <c r="BK345" s="145">
        <f>ROUND(I345*H345,2)</f>
        <v>0</v>
      </c>
      <c r="BL345" s="15" t="s">
        <v>119</v>
      </c>
      <c r="BM345" s="144" t="s">
        <v>653</v>
      </c>
    </row>
    <row r="346" spans="2:65" s="1" customFormat="1" ht="19.5">
      <c r="B346" s="30"/>
      <c r="D346" s="146" t="s">
        <v>124</v>
      </c>
      <c r="F346" s="147" t="s">
        <v>425</v>
      </c>
      <c r="I346" s="148"/>
      <c r="L346" s="30"/>
      <c r="M346" s="149"/>
      <c r="T346" s="54"/>
      <c r="AT346" s="15" t="s">
        <v>124</v>
      </c>
      <c r="AU346" s="15" t="s">
        <v>81</v>
      </c>
    </row>
    <row r="347" spans="2:65" s="1" customFormat="1" ht="21.75" customHeight="1">
      <c r="B347" s="131"/>
      <c r="C347" s="132" t="s">
        <v>654</v>
      </c>
      <c r="D347" s="132" t="s">
        <v>115</v>
      </c>
      <c r="E347" s="133" t="s">
        <v>655</v>
      </c>
      <c r="F347" s="134" t="s">
        <v>656</v>
      </c>
      <c r="G347" s="135" t="s">
        <v>420</v>
      </c>
      <c r="H347" s="136">
        <v>5</v>
      </c>
      <c r="I347" s="137"/>
      <c r="J347" s="138">
        <f>ROUND(I347*H347,2)</f>
        <v>0</v>
      </c>
      <c r="K347" s="139"/>
      <c r="L347" s="30"/>
      <c r="M347" s="140" t="s">
        <v>1</v>
      </c>
      <c r="N347" s="141" t="s">
        <v>36</v>
      </c>
      <c r="P347" s="142">
        <f>O347*H347</f>
        <v>0</v>
      </c>
      <c r="Q347" s="142">
        <v>1.65E-3</v>
      </c>
      <c r="R347" s="142">
        <f>Q347*H347</f>
        <v>8.2500000000000004E-3</v>
      </c>
      <c r="S347" s="142">
        <v>0</v>
      </c>
      <c r="T347" s="143">
        <f>S347*H347</f>
        <v>0</v>
      </c>
      <c r="AR347" s="144" t="s">
        <v>119</v>
      </c>
      <c r="AT347" s="144" t="s">
        <v>115</v>
      </c>
      <c r="AU347" s="144" t="s">
        <v>81</v>
      </c>
      <c r="AY347" s="15" t="s">
        <v>114</v>
      </c>
      <c r="BE347" s="145">
        <f>IF(N347="základní",J347,0)</f>
        <v>0</v>
      </c>
      <c r="BF347" s="145">
        <f>IF(N347="snížená",J347,0)</f>
        <v>0</v>
      </c>
      <c r="BG347" s="145">
        <f>IF(N347="zákl. přenesená",J347,0)</f>
        <v>0</v>
      </c>
      <c r="BH347" s="145">
        <f>IF(N347="sníž. přenesená",J347,0)</f>
        <v>0</v>
      </c>
      <c r="BI347" s="145">
        <f>IF(N347="nulová",J347,0)</f>
        <v>0</v>
      </c>
      <c r="BJ347" s="15" t="s">
        <v>79</v>
      </c>
      <c r="BK347" s="145">
        <f>ROUND(I347*H347,2)</f>
        <v>0</v>
      </c>
      <c r="BL347" s="15" t="s">
        <v>119</v>
      </c>
      <c r="BM347" s="144" t="s">
        <v>657</v>
      </c>
    </row>
    <row r="348" spans="2:65" s="1" customFormat="1" ht="16.5" customHeight="1">
      <c r="B348" s="131"/>
      <c r="C348" s="150" t="s">
        <v>658</v>
      </c>
      <c r="D348" s="150" t="s">
        <v>155</v>
      </c>
      <c r="E348" s="151" t="s">
        <v>659</v>
      </c>
      <c r="F348" s="152" t="s">
        <v>660</v>
      </c>
      <c r="G348" s="153" t="s">
        <v>420</v>
      </c>
      <c r="H348" s="154">
        <v>5</v>
      </c>
      <c r="I348" s="155"/>
      <c r="J348" s="156">
        <f>ROUND(I348*H348,2)</f>
        <v>0</v>
      </c>
      <c r="K348" s="157"/>
      <c r="L348" s="158"/>
      <c r="M348" s="159" t="s">
        <v>1</v>
      </c>
      <c r="N348" s="160" t="s">
        <v>36</v>
      </c>
      <c r="P348" s="142">
        <f>O348*H348</f>
        <v>0</v>
      </c>
      <c r="Q348" s="142">
        <v>2.4500000000000001E-2</v>
      </c>
      <c r="R348" s="142">
        <f>Q348*H348</f>
        <v>0.1225</v>
      </c>
      <c r="S348" s="142">
        <v>0</v>
      </c>
      <c r="T348" s="143">
        <f>S348*H348</f>
        <v>0</v>
      </c>
      <c r="AR348" s="144" t="s">
        <v>149</v>
      </c>
      <c r="AT348" s="144" t="s">
        <v>155</v>
      </c>
      <c r="AU348" s="144" t="s">
        <v>81</v>
      </c>
      <c r="AY348" s="15" t="s">
        <v>114</v>
      </c>
      <c r="BE348" s="145">
        <f>IF(N348="základní",J348,0)</f>
        <v>0</v>
      </c>
      <c r="BF348" s="145">
        <f>IF(N348="snížená",J348,0)</f>
        <v>0</v>
      </c>
      <c r="BG348" s="145">
        <f>IF(N348="zákl. přenesená",J348,0)</f>
        <v>0</v>
      </c>
      <c r="BH348" s="145">
        <f>IF(N348="sníž. přenesená",J348,0)</f>
        <v>0</v>
      </c>
      <c r="BI348" s="145">
        <f>IF(N348="nulová",J348,0)</f>
        <v>0</v>
      </c>
      <c r="BJ348" s="15" t="s">
        <v>79</v>
      </c>
      <c r="BK348" s="145">
        <f>ROUND(I348*H348,2)</f>
        <v>0</v>
      </c>
      <c r="BL348" s="15" t="s">
        <v>119</v>
      </c>
      <c r="BM348" s="144" t="s">
        <v>661</v>
      </c>
    </row>
    <row r="349" spans="2:65" s="1" customFormat="1" ht="19.5">
      <c r="B349" s="30"/>
      <c r="D349" s="146" t="s">
        <v>124</v>
      </c>
      <c r="F349" s="147" t="s">
        <v>425</v>
      </c>
      <c r="I349" s="148"/>
      <c r="L349" s="30"/>
      <c r="M349" s="149"/>
      <c r="T349" s="54"/>
      <c r="AT349" s="15" t="s">
        <v>124</v>
      </c>
      <c r="AU349" s="15" t="s">
        <v>81</v>
      </c>
    </row>
    <row r="350" spans="2:65" s="1" customFormat="1" ht="16.5" customHeight="1">
      <c r="B350" s="131"/>
      <c r="C350" s="150" t="s">
        <v>662</v>
      </c>
      <c r="D350" s="150" t="s">
        <v>155</v>
      </c>
      <c r="E350" s="151" t="s">
        <v>663</v>
      </c>
      <c r="F350" s="152" t="s">
        <v>664</v>
      </c>
      <c r="G350" s="153" t="s">
        <v>420</v>
      </c>
      <c r="H350" s="154">
        <v>3</v>
      </c>
      <c r="I350" s="155"/>
      <c r="J350" s="156">
        <f>ROUND(I350*H350,2)</f>
        <v>0</v>
      </c>
      <c r="K350" s="157"/>
      <c r="L350" s="158"/>
      <c r="M350" s="159" t="s">
        <v>1</v>
      </c>
      <c r="N350" s="160" t="s">
        <v>36</v>
      </c>
      <c r="P350" s="142">
        <f>O350*H350</f>
        <v>0</v>
      </c>
      <c r="Q350" s="142">
        <v>4.0000000000000001E-3</v>
      </c>
      <c r="R350" s="142">
        <f>Q350*H350</f>
        <v>1.2E-2</v>
      </c>
      <c r="S350" s="142">
        <v>0</v>
      </c>
      <c r="T350" s="143">
        <f>S350*H350</f>
        <v>0</v>
      </c>
      <c r="AR350" s="144" t="s">
        <v>149</v>
      </c>
      <c r="AT350" s="144" t="s">
        <v>155</v>
      </c>
      <c r="AU350" s="144" t="s">
        <v>81</v>
      </c>
      <c r="AY350" s="15" t="s">
        <v>114</v>
      </c>
      <c r="BE350" s="145">
        <f>IF(N350="základní",J350,0)</f>
        <v>0</v>
      </c>
      <c r="BF350" s="145">
        <f>IF(N350="snížená",J350,0)</f>
        <v>0</v>
      </c>
      <c r="BG350" s="145">
        <f>IF(N350="zákl. přenesená",J350,0)</f>
        <v>0</v>
      </c>
      <c r="BH350" s="145">
        <f>IF(N350="sníž. přenesená",J350,0)</f>
        <v>0</v>
      </c>
      <c r="BI350" s="145">
        <f>IF(N350="nulová",J350,0)</f>
        <v>0</v>
      </c>
      <c r="BJ350" s="15" t="s">
        <v>79</v>
      </c>
      <c r="BK350" s="145">
        <f>ROUND(I350*H350,2)</f>
        <v>0</v>
      </c>
      <c r="BL350" s="15" t="s">
        <v>119</v>
      </c>
      <c r="BM350" s="144" t="s">
        <v>665</v>
      </c>
    </row>
    <row r="351" spans="2:65" s="1" customFormat="1" ht="19.5">
      <c r="B351" s="30"/>
      <c r="D351" s="146" t="s">
        <v>124</v>
      </c>
      <c r="F351" s="147" t="s">
        <v>425</v>
      </c>
      <c r="I351" s="148"/>
      <c r="L351" s="30"/>
      <c r="M351" s="149"/>
      <c r="T351" s="54"/>
      <c r="AT351" s="15" t="s">
        <v>124</v>
      </c>
      <c r="AU351" s="15" t="s">
        <v>81</v>
      </c>
    </row>
    <row r="352" spans="2:65" s="1" customFormat="1" ht="24.2" customHeight="1">
      <c r="B352" s="131"/>
      <c r="C352" s="132" t="s">
        <v>666</v>
      </c>
      <c r="D352" s="132" t="s">
        <v>115</v>
      </c>
      <c r="E352" s="133" t="s">
        <v>667</v>
      </c>
      <c r="F352" s="134" t="s">
        <v>668</v>
      </c>
      <c r="G352" s="135" t="s">
        <v>420</v>
      </c>
      <c r="H352" s="136">
        <v>15</v>
      </c>
      <c r="I352" s="137"/>
      <c r="J352" s="138">
        <f>ROUND(I352*H352,2)</f>
        <v>0</v>
      </c>
      <c r="K352" s="139"/>
      <c r="L352" s="30"/>
      <c r="M352" s="140" t="s">
        <v>1</v>
      </c>
      <c r="N352" s="141" t="s">
        <v>36</v>
      </c>
      <c r="P352" s="142">
        <f>O352*H352</f>
        <v>0</v>
      </c>
      <c r="Q352" s="142">
        <v>0</v>
      </c>
      <c r="R352" s="142">
        <f>Q352*H352</f>
        <v>0</v>
      </c>
      <c r="S352" s="142">
        <v>0</v>
      </c>
      <c r="T352" s="143">
        <f>S352*H352</f>
        <v>0</v>
      </c>
      <c r="AR352" s="144" t="s">
        <v>119</v>
      </c>
      <c r="AT352" s="144" t="s">
        <v>115</v>
      </c>
      <c r="AU352" s="144" t="s">
        <v>81</v>
      </c>
      <c r="AY352" s="15" t="s">
        <v>114</v>
      </c>
      <c r="BE352" s="145">
        <f>IF(N352="základní",J352,0)</f>
        <v>0</v>
      </c>
      <c r="BF352" s="145">
        <f>IF(N352="snížená",J352,0)</f>
        <v>0</v>
      </c>
      <c r="BG352" s="145">
        <f>IF(N352="zákl. přenesená",J352,0)</f>
        <v>0</v>
      </c>
      <c r="BH352" s="145">
        <f>IF(N352="sníž. přenesená",J352,0)</f>
        <v>0</v>
      </c>
      <c r="BI352" s="145">
        <f>IF(N352="nulová",J352,0)</f>
        <v>0</v>
      </c>
      <c r="BJ352" s="15" t="s">
        <v>79</v>
      </c>
      <c r="BK352" s="145">
        <f>ROUND(I352*H352,2)</f>
        <v>0</v>
      </c>
      <c r="BL352" s="15" t="s">
        <v>119</v>
      </c>
      <c r="BM352" s="144" t="s">
        <v>669</v>
      </c>
    </row>
    <row r="353" spans="2:65" s="1" customFormat="1" ht="24.2" customHeight="1">
      <c r="B353" s="131"/>
      <c r="C353" s="150" t="s">
        <v>670</v>
      </c>
      <c r="D353" s="150" t="s">
        <v>155</v>
      </c>
      <c r="E353" s="151" t="s">
        <v>671</v>
      </c>
      <c r="F353" s="152" t="s">
        <v>672</v>
      </c>
      <c r="G353" s="153" t="s">
        <v>420</v>
      </c>
      <c r="H353" s="154">
        <v>15</v>
      </c>
      <c r="I353" s="155"/>
      <c r="J353" s="156">
        <f>ROUND(I353*H353,2)</f>
        <v>0</v>
      </c>
      <c r="K353" s="157"/>
      <c r="L353" s="158"/>
      <c r="M353" s="159" t="s">
        <v>1</v>
      </c>
      <c r="N353" s="160" t="s">
        <v>36</v>
      </c>
      <c r="P353" s="142">
        <f>O353*H353</f>
        <v>0</v>
      </c>
      <c r="Q353" s="142">
        <v>2.5000000000000001E-3</v>
      </c>
      <c r="R353" s="142">
        <f>Q353*H353</f>
        <v>3.7499999999999999E-2</v>
      </c>
      <c r="S353" s="142">
        <v>0</v>
      </c>
      <c r="T353" s="143">
        <f>S353*H353</f>
        <v>0</v>
      </c>
      <c r="AR353" s="144" t="s">
        <v>149</v>
      </c>
      <c r="AT353" s="144" t="s">
        <v>155</v>
      </c>
      <c r="AU353" s="144" t="s">
        <v>81</v>
      </c>
      <c r="AY353" s="15" t="s">
        <v>114</v>
      </c>
      <c r="BE353" s="145">
        <f>IF(N353="základní",J353,0)</f>
        <v>0</v>
      </c>
      <c r="BF353" s="145">
        <f>IF(N353="snížená",J353,0)</f>
        <v>0</v>
      </c>
      <c r="BG353" s="145">
        <f>IF(N353="zákl. přenesená",J353,0)</f>
        <v>0</v>
      </c>
      <c r="BH353" s="145">
        <f>IF(N353="sníž. přenesená",J353,0)</f>
        <v>0</v>
      </c>
      <c r="BI353" s="145">
        <f>IF(N353="nulová",J353,0)</f>
        <v>0</v>
      </c>
      <c r="BJ353" s="15" t="s">
        <v>79</v>
      </c>
      <c r="BK353" s="145">
        <f>ROUND(I353*H353,2)</f>
        <v>0</v>
      </c>
      <c r="BL353" s="15" t="s">
        <v>119</v>
      </c>
      <c r="BM353" s="144" t="s">
        <v>673</v>
      </c>
    </row>
    <row r="354" spans="2:65" s="1" customFormat="1" ht="19.5">
      <c r="B354" s="30"/>
      <c r="D354" s="146" t="s">
        <v>124</v>
      </c>
      <c r="F354" s="147" t="s">
        <v>510</v>
      </c>
      <c r="I354" s="148"/>
      <c r="L354" s="30"/>
      <c r="M354" s="149"/>
      <c r="T354" s="54"/>
      <c r="AT354" s="15" t="s">
        <v>124</v>
      </c>
      <c r="AU354" s="15" t="s">
        <v>81</v>
      </c>
    </row>
    <row r="355" spans="2:65" s="1" customFormat="1" ht="24.2" customHeight="1">
      <c r="B355" s="131"/>
      <c r="C355" s="132" t="s">
        <v>674</v>
      </c>
      <c r="D355" s="132" t="s">
        <v>115</v>
      </c>
      <c r="E355" s="133" t="s">
        <v>675</v>
      </c>
      <c r="F355" s="134" t="s">
        <v>676</v>
      </c>
      <c r="G355" s="135" t="s">
        <v>420</v>
      </c>
      <c r="H355" s="136">
        <v>1</v>
      </c>
      <c r="I355" s="137"/>
      <c r="J355" s="138">
        <f>ROUND(I355*H355,2)</f>
        <v>0</v>
      </c>
      <c r="K355" s="139"/>
      <c r="L355" s="30"/>
      <c r="M355" s="140" t="s">
        <v>1</v>
      </c>
      <c r="N355" s="141" t="s">
        <v>36</v>
      </c>
      <c r="P355" s="142">
        <f>O355*H355</f>
        <v>0</v>
      </c>
      <c r="Q355" s="142">
        <v>1.7600000000000001E-3</v>
      </c>
      <c r="R355" s="142">
        <f>Q355*H355</f>
        <v>1.7600000000000001E-3</v>
      </c>
      <c r="S355" s="142">
        <v>0</v>
      </c>
      <c r="T355" s="143">
        <f>S355*H355</f>
        <v>0</v>
      </c>
      <c r="AR355" s="144" t="s">
        <v>119</v>
      </c>
      <c r="AT355" s="144" t="s">
        <v>115</v>
      </c>
      <c r="AU355" s="144" t="s">
        <v>81</v>
      </c>
      <c r="AY355" s="15" t="s">
        <v>114</v>
      </c>
      <c r="BE355" s="145">
        <f>IF(N355="základní",J355,0)</f>
        <v>0</v>
      </c>
      <c r="BF355" s="145">
        <f>IF(N355="snížená",J355,0)</f>
        <v>0</v>
      </c>
      <c r="BG355" s="145">
        <f>IF(N355="zákl. přenesená",J355,0)</f>
        <v>0</v>
      </c>
      <c r="BH355" s="145">
        <f>IF(N355="sníž. přenesená",J355,0)</f>
        <v>0</v>
      </c>
      <c r="BI355" s="145">
        <f>IF(N355="nulová",J355,0)</f>
        <v>0</v>
      </c>
      <c r="BJ355" s="15" t="s">
        <v>79</v>
      </c>
      <c r="BK355" s="145">
        <f>ROUND(I355*H355,2)</f>
        <v>0</v>
      </c>
      <c r="BL355" s="15" t="s">
        <v>119</v>
      </c>
      <c r="BM355" s="144" t="s">
        <v>677</v>
      </c>
    </row>
    <row r="356" spans="2:65" s="1" customFormat="1" ht="24.2" customHeight="1">
      <c r="B356" s="131"/>
      <c r="C356" s="150" t="s">
        <v>678</v>
      </c>
      <c r="D356" s="150" t="s">
        <v>155</v>
      </c>
      <c r="E356" s="151" t="s">
        <v>679</v>
      </c>
      <c r="F356" s="152" t="s">
        <v>680</v>
      </c>
      <c r="G356" s="153" t="s">
        <v>420</v>
      </c>
      <c r="H356" s="154">
        <v>1</v>
      </c>
      <c r="I356" s="155"/>
      <c r="J356" s="156">
        <f>ROUND(I356*H356,2)</f>
        <v>0</v>
      </c>
      <c r="K356" s="157"/>
      <c r="L356" s="158"/>
      <c r="M356" s="159" t="s">
        <v>1</v>
      </c>
      <c r="N356" s="160" t="s">
        <v>36</v>
      </c>
      <c r="P356" s="142">
        <f>O356*H356</f>
        <v>0</v>
      </c>
      <c r="Q356" s="142">
        <v>0.01</v>
      </c>
      <c r="R356" s="142">
        <f>Q356*H356</f>
        <v>0.01</v>
      </c>
      <c r="S356" s="142">
        <v>0</v>
      </c>
      <c r="T356" s="143">
        <f>S356*H356</f>
        <v>0</v>
      </c>
      <c r="AR356" s="144" t="s">
        <v>149</v>
      </c>
      <c r="AT356" s="144" t="s">
        <v>155</v>
      </c>
      <c r="AU356" s="144" t="s">
        <v>81</v>
      </c>
      <c r="AY356" s="15" t="s">
        <v>114</v>
      </c>
      <c r="BE356" s="145">
        <f>IF(N356="základní",J356,0)</f>
        <v>0</v>
      </c>
      <c r="BF356" s="145">
        <f>IF(N356="snížená",J356,0)</f>
        <v>0</v>
      </c>
      <c r="BG356" s="145">
        <f>IF(N356="zákl. přenesená",J356,0)</f>
        <v>0</v>
      </c>
      <c r="BH356" s="145">
        <f>IF(N356="sníž. přenesená",J356,0)</f>
        <v>0</v>
      </c>
      <c r="BI356" s="145">
        <f>IF(N356="nulová",J356,0)</f>
        <v>0</v>
      </c>
      <c r="BJ356" s="15" t="s">
        <v>79</v>
      </c>
      <c r="BK356" s="145">
        <f>ROUND(I356*H356,2)</f>
        <v>0</v>
      </c>
      <c r="BL356" s="15" t="s">
        <v>119</v>
      </c>
      <c r="BM356" s="144" t="s">
        <v>681</v>
      </c>
    </row>
    <row r="357" spans="2:65" s="1" customFormat="1" ht="19.5">
      <c r="B357" s="30"/>
      <c r="D357" s="146" t="s">
        <v>124</v>
      </c>
      <c r="F357" s="147" t="s">
        <v>425</v>
      </c>
      <c r="I357" s="148"/>
      <c r="L357" s="30"/>
      <c r="M357" s="149"/>
      <c r="T357" s="54"/>
      <c r="AT357" s="15" t="s">
        <v>124</v>
      </c>
      <c r="AU357" s="15" t="s">
        <v>81</v>
      </c>
    </row>
    <row r="358" spans="2:65" s="1" customFormat="1" ht="21.75" customHeight="1">
      <c r="B358" s="131"/>
      <c r="C358" s="132" t="s">
        <v>682</v>
      </c>
      <c r="D358" s="132" t="s">
        <v>115</v>
      </c>
      <c r="E358" s="133" t="s">
        <v>683</v>
      </c>
      <c r="F358" s="134" t="s">
        <v>684</v>
      </c>
      <c r="G358" s="135" t="s">
        <v>133</v>
      </c>
      <c r="H358" s="136">
        <v>157</v>
      </c>
      <c r="I358" s="137"/>
      <c r="J358" s="138">
        <f>ROUND(I358*H358,2)</f>
        <v>0</v>
      </c>
      <c r="K358" s="139"/>
      <c r="L358" s="30"/>
      <c r="M358" s="140" t="s">
        <v>1</v>
      </c>
      <c r="N358" s="141" t="s">
        <v>36</v>
      </c>
      <c r="P358" s="142">
        <f>O358*H358</f>
        <v>0</v>
      </c>
      <c r="Q358" s="142">
        <v>0</v>
      </c>
      <c r="R358" s="142">
        <f>Q358*H358</f>
        <v>0</v>
      </c>
      <c r="S358" s="142">
        <v>0</v>
      </c>
      <c r="T358" s="143">
        <f>S358*H358</f>
        <v>0</v>
      </c>
      <c r="AR358" s="144" t="s">
        <v>119</v>
      </c>
      <c r="AT358" s="144" t="s">
        <v>115</v>
      </c>
      <c r="AU358" s="144" t="s">
        <v>81</v>
      </c>
      <c r="AY358" s="15" t="s">
        <v>114</v>
      </c>
      <c r="BE358" s="145">
        <f>IF(N358="základní",J358,0)</f>
        <v>0</v>
      </c>
      <c r="BF358" s="145">
        <f>IF(N358="snížená",J358,0)</f>
        <v>0</v>
      </c>
      <c r="BG358" s="145">
        <f>IF(N358="zákl. přenesená",J358,0)</f>
        <v>0</v>
      </c>
      <c r="BH358" s="145">
        <f>IF(N358="sníž. přenesená",J358,0)</f>
        <v>0</v>
      </c>
      <c r="BI358" s="145">
        <f>IF(N358="nulová",J358,0)</f>
        <v>0</v>
      </c>
      <c r="BJ358" s="15" t="s">
        <v>79</v>
      </c>
      <c r="BK358" s="145">
        <f>ROUND(I358*H358,2)</f>
        <v>0</v>
      </c>
      <c r="BL358" s="15" t="s">
        <v>119</v>
      </c>
      <c r="BM358" s="144" t="s">
        <v>685</v>
      </c>
    </row>
    <row r="359" spans="2:65" s="1" customFormat="1" ht="19.5">
      <c r="B359" s="30"/>
      <c r="D359" s="146" t="s">
        <v>124</v>
      </c>
      <c r="F359" s="147" t="s">
        <v>425</v>
      </c>
      <c r="I359" s="148"/>
      <c r="L359" s="30"/>
      <c r="M359" s="149"/>
      <c r="T359" s="54"/>
      <c r="AT359" s="15" t="s">
        <v>124</v>
      </c>
      <c r="AU359" s="15" t="s">
        <v>81</v>
      </c>
    </row>
    <row r="360" spans="2:65" s="1" customFormat="1" ht="16.5" customHeight="1">
      <c r="B360" s="131"/>
      <c r="C360" s="132" t="s">
        <v>686</v>
      </c>
      <c r="D360" s="132" t="s">
        <v>115</v>
      </c>
      <c r="E360" s="133" t="s">
        <v>687</v>
      </c>
      <c r="F360" s="134" t="s">
        <v>688</v>
      </c>
      <c r="G360" s="135" t="s">
        <v>473</v>
      </c>
      <c r="H360" s="136">
        <v>1</v>
      </c>
      <c r="I360" s="137"/>
      <c r="J360" s="138">
        <f>ROUND(I360*H360,2)</f>
        <v>0</v>
      </c>
      <c r="K360" s="139"/>
      <c r="L360" s="30"/>
      <c r="M360" s="140" t="s">
        <v>1</v>
      </c>
      <c r="N360" s="141" t="s">
        <v>36</v>
      </c>
      <c r="P360" s="142">
        <f>O360*H360</f>
        <v>0</v>
      </c>
      <c r="Q360" s="142">
        <v>2.1158700000000001</v>
      </c>
      <c r="R360" s="142">
        <f>Q360*H360</f>
        <v>2.1158700000000001</v>
      </c>
      <c r="S360" s="142">
        <v>0</v>
      </c>
      <c r="T360" s="143">
        <f>S360*H360</f>
        <v>0</v>
      </c>
      <c r="AR360" s="144" t="s">
        <v>119</v>
      </c>
      <c r="AT360" s="144" t="s">
        <v>115</v>
      </c>
      <c r="AU360" s="144" t="s">
        <v>81</v>
      </c>
      <c r="AY360" s="15" t="s">
        <v>114</v>
      </c>
      <c r="BE360" s="145">
        <f>IF(N360="základní",J360,0)</f>
        <v>0</v>
      </c>
      <c r="BF360" s="145">
        <f>IF(N360="snížená",J360,0)</f>
        <v>0</v>
      </c>
      <c r="BG360" s="145">
        <f>IF(N360="zákl. přenesená",J360,0)</f>
        <v>0</v>
      </c>
      <c r="BH360" s="145">
        <f>IF(N360="sníž. přenesená",J360,0)</f>
        <v>0</v>
      </c>
      <c r="BI360" s="145">
        <f>IF(N360="nulová",J360,0)</f>
        <v>0</v>
      </c>
      <c r="BJ360" s="15" t="s">
        <v>79</v>
      </c>
      <c r="BK360" s="145">
        <f>ROUND(I360*H360,2)</f>
        <v>0</v>
      </c>
      <c r="BL360" s="15" t="s">
        <v>119</v>
      </c>
      <c r="BM360" s="144" t="s">
        <v>689</v>
      </c>
    </row>
    <row r="361" spans="2:65" s="1" customFormat="1" ht="29.25">
      <c r="B361" s="30"/>
      <c r="D361" s="146" t="s">
        <v>124</v>
      </c>
      <c r="F361" s="147" t="s">
        <v>690</v>
      </c>
      <c r="I361" s="148"/>
      <c r="L361" s="30"/>
      <c r="M361" s="149"/>
      <c r="T361" s="54"/>
      <c r="AT361" s="15" t="s">
        <v>124</v>
      </c>
      <c r="AU361" s="15" t="s">
        <v>81</v>
      </c>
    </row>
    <row r="362" spans="2:65" s="1" customFormat="1" ht="24.2" customHeight="1">
      <c r="B362" s="131"/>
      <c r="C362" s="150" t="s">
        <v>691</v>
      </c>
      <c r="D362" s="150" t="s">
        <v>155</v>
      </c>
      <c r="E362" s="151" t="s">
        <v>692</v>
      </c>
      <c r="F362" s="152" t="s">
        <v>693</v>
      </c>
      <c r="G362" s="153" t="s">
        <v>420</v>
      </c>
      <c r="H362" s="154">
        <v>5</v>
      </c>
      <c r="I362" s="155"/>
      <c r="J362" s="156">
        <f t="shared" ref="J362:J375" si="10">ROUND(I362*H362,2)</f>
        <v>0</v>
      </c>
      <c r="K362" s="157"/>
      <c r="L362" s="158"/>
      <c r="M362" s="159" t="s">
        <v>1</v>
      </c>
      <c r="N362" s="160" t="s">
        <v>36</v>
      </c>
      <c r="P362" s="142">
        <f t="shared" ref="P362:P375" si="11">O362*H362</f>
        <v>0</v>
      </c>
      <c r="Q362" s="142">
        <v>1.6</v>
      </c>
      <c r="R362" s="142">
        <f t="shared" ref="R362:R375" si="12">Q362*H362</f>
        <v>8</v>
      </c>
      <c r="S362" s="142">
        <v>0</v>
      </c>
      <c r="T362" s="143">
        <f t="shared" ref="T362:T375" si="13">S362*H362</f>
        <v>0</v>
      </c>
      <c r="AR362" s="144" t="s">
        <v>149</v>
      </c>
      <c r="AT362" s="144" t="s">
        <v>155</v>
      </c>
      <c r="AU362" s="144" t="s">
        <v>81</v>
      </c>
      <c r="AY362" s="15" t="s">
        <v>114</v>
      </c>
      <c r="BE362" s="145">
        <f t="shared" ref="BE362:BE375" si="14">IF(N362="základní",J362,0)</f>
        <v>0</v>
      </c>
      <c r="BF362" s="145">
        <f t="shared" ref="BF362:BF375" si="15">IF(N362="snížená",J362,0)</f>
        <v>0</v>
      </c>
      <c r="BG362" s="145">
        <f t="shared" ref="BG362:BG375" si="16">IF(N362="zákl. přenesená",J362,0)</f>
        <v>0</v>
      </c>
      <c r="BH362" s="145">
        <f t="shared" ref="BH362:BH375" si="17">IF(N362="sníž. přenesená",J362,0)</f>
        <v>0</v>
      </c>
      <c r="BI362" s="145">
        <f t="shared" ref="BI362:BI375" si="18">IF(N362="nulová",J362,0)</f>
        <v>0</v>
      </c>
      <c r="BJ362" s="15" t="s">
        <v>79</v>
      </c>
      <c r="BK362" s="145">
        <f t="shared" ref="BK362:BK375" si="19">ROUND(I362*H362,2)</f>
        <v>0</v>
      </c>
      <c r="BL362" s="15" t="s">
        <v>119</v>
      </c>
      <c r="BM362" s="144" t="s">
        <v>694</v>
      </c>
    </row>
    <row r="363" spans="2:65" s="1" customFormat="1" ht="24.2" customHeight="1">
      <c r="B363" s="131"/>
      <c r="C363" s="150" t="s">
        <v>695</v>
      </c>
      <c r="D363" s="150" t="s">
        <v>155</v>
      </c>
      <c r="E363" s="151" t="s">
        <v>696</v>
      </c>
      <c r="F363" s="152" t="s">
        <v>697</v>
      </c>
      <c r="G363" s="153" t="s">
        <v>420</v>
      </c>
      <c r="H363" s="154">
        <v>1</v>
      </c>
      <c r="I363" s="155"/>
      <c r="J363" s="156">
        <f t="shared" si="10"/>
        <v>0</v>
      </c>
      <c r="K363" s="157"/>
      <c r="L363" s="158"/>
      <c r="M363" s="159" t="s">
        <v>1</v>
      </c>
      <c r="N363" s="160" t="s">
        <v>36</v>
      </c>
      <c r="P363" s="142">
        <f t="shared" si="11"/>
        <v>0</v>
      </c>
      <c r="Q363" s="142">
        <v>2.1</v>
      </c>
      <c r="R363" s="142">
        <f t="shared" si="12"/>
        <v>2.1</v>
      </c>
      <c r="S363" s="142">
        <v>0</v>
      </c>
      <c r="T363" s="143">
        <f t="shared" si="13"/>
        <v>0</v>
      </c>
      <c r="AR363" s="144" t="s">
        <v>149</v>
      </c>
      <c r="AT363" s="144" t="s">
        <v>155</v>
      </c>
      <c r="AU363" s="144" t="s">
        <v>81</v>
      </c>
      <c r="AY363" s="15" t="s">
        <v>114</v>
      </c>
      <c r="BE363" s="145">
        <f t="shared" si="14"/>
        <v>0</v>
      </c>
      <c r="BF363" s="145">
        <f t="shared" si="15"/>
        <v>0</v>
      </c>
      <c r="BG363" s="145">
        <f t="shared" si="16"/>
        <v>0</v>
      </c>
      <c r="BH363" s="145">
        <f t="shared" si="17"/>
        <v>0</v>
      </c>
      <c r="BI363" s="145">
        <f t="shared" si="18"/>
        <v>0</v>
      </c>
      <c r="BJ363" s="15" t="s">
        <v>79</v>
      </c>
      <c r="BK363" s="145">
        <f t="shared" si="19"/>
        <v>0</v>
      </c>
      <c r="BL363" s="15" t="s">
        <v>119</v>
      </c>
      <c r="BM363" s="144" t="s">
        <v>698</v>
      </c>
    </row>
    <row r="364" spans="2:65" s="1" customFormat="1" ht="24.2" customHeight="1">
      <c r="B364" s="131"/>
      <c r="C364" s="150" t="s">
        <v>699</v>
      </c>
      <c r="D364" s="150" t="s">
        <v>155</v>
      </c>
      <c r="E364" s="151" t="s">
        <v>700</v>
      </c>
      <c r="F364" s="152" t="s">
        <v>701</v>
      </c>
      <c r="G364" s="153" t="s">
        <v>420</v>
      </c>
      <c r="H364" s="154">
        <v>1</v>
      </c>
      <c r="I364" s="155"/>
      <c r="J364" s="156">
        <f t="shared" si="10"/>
        <v>0</v>
      </c>
      <c r="K364" s="157"/>
      <c r="L364" s="158"/>
      <c r="M364" s="159" t="s">
        <v>1</v>
      </c>
      <c r="N364" s="160" t="s">
        <v>36</v>
      </c>
      <c r="P364" s="142">
        <f t="shared" si="11"/>
        <v>0</v>
      </c>
      <c r="Q364" s="142">
        <v>0.254</v>
      </c>
      <c r="R364" s="142">
        <f t="shared" si="12"/>
        <v>0.254</v>
      </c>
      <c r="S364" s="142">
        <v>0</v>
      </c>
      <c r="T364" s="143">
        <f t="shared" si="13"/>
        <v>0</v>
      </c>
      <c r="AR364" s="144" t="s">
        <v>149</v>
      </c>
      <c r="AT364" s="144" t="s">
        <v>155</v>
      </c>
      <c r="AU364" s="144" t="s">
        <v>81</v>
      </c>
      <c r="AY364" s="15" t="s">
        <v>114</v>
      </c>
      <c r="BE364" s="145">
        <f t="shared" si="14"/>
        <v>0</v>
      </c>
      <c r="BF364" s="145">
        <f t="shared" si="15"/>
        <v>0</v>
      </c>
      <c r="BG364" s="145">
        <f t="shared" si="16"/>
        <v>0</v>
      </c>
      <c r="BH364" s="145">
        <f t="shared" si="17"/>
        <v>0</v>
      </c>
      <c r="BI364" s="145">
        <f t="shared" si="18"/>
        <v>0</v>
      </c>
      <c r="BJ364" s="15" t="s">
        <v>79</v>
      </c>
      <c r="BK364" s="145">
        <f t="shared" si="19"/>
        <v>0</v>
      </c>
      <c r="BL364" s="15" t="s">
        <v>119</v>
      </c>
      <c r="BM364" s="144" t="s">
        <v>702</v>
      </c>
    </row>
    <row r="365" spans="2:65" s="1" customFormat="1" ht="24.2" customHeight="1">
      <c r="B365" s="131"/>
      <c r="C365" s="150" t="s">
        <v>703</v>
      </c>
      <c r="D365" s="150" t="s">
        <v>155</v>
      </c>
      <c r="E365" s="151" t="s">
        <v>704</v>
      </c>
      <c r="F365" s="152" t="s">
        <v>705</v>
      </c>
      <c r="G365" s="153" t="s">
        <v>420</v>
      </c>
      <c r="H365" s="154">
        <v>4</v>
      </c>
      <c r="I365" s="155"/>
      <c r="J365" s="156">
        <f t="shared" si="10"/>
        <v>0</v>
      </c>
      <c r="K365" s="157"/>
      <c r="L365" s="158"/>
      <c r="M365" s="159" t="s">
        <v>1</v>
      </c>
      <c r="N365" s="160" t="s">
        <v>36</v>
      </c>
      <c r="P365" s="142">
        <f t="shared" si="11"/>
        <v>0</v>
      </c>
      <c r="Q365" s="142">
        <v>0.50600000000000001</v>
      </c>
      <c r="R365" s="142">
        <f t="shared" si="12"/>
        <v>2.024</v>
      </c>
      <c r="S365" s="142">
        <v>0</v>
      </c>
      <c r="T365" s="143">
        <f t="shared" si="13"/>
        <v>0</v>
      </c>
      <c r="AR365" s="144" t="s">
        <v>149</v>
      </c>
      <c r="AT365" s="144" t="s">
        <v>155</v>
      </c>
      <c r="AU365" s="144" t="s">
        <v>81</v>
      </c>
      <c r="AY365" s="15" t="s">
        <v>114</v>
      </c>
      <c r="BE365" s="145">
        <f t="shared" si="14"/>
        <v>0</v>
      </c>
      <c r="BF365" s="145">
        <f t="shared" si="15"/>
        <v>0</v>
      </c>
      <c r="BG365" s="145">
        <f t="shared" si="16"/>
        <v>0</v>
      </c>
      <c r="BH365" s="145">
        <f t="shared" si="17"/>
        <v>0</v>
      </c>
      <c r="BI365" s="145">
        <f t="shared" si="18"/>
        <v>0</v>
      </c>
      <c r="BJ365" s="15" t="s">
        <v>79</v>
      </c>
      <c r="BK365" s="145">
        <f t="shared" si="19"/>
        <v>0</v>
      </c>
      <c r="BL365" s="15" t="s">
        <v>119</v>
      </c>
      <c r="BM365" s="144" t="s">
        <v>706</v>
      </c>
    </row>
    <row r="366" spans="2:65" s="1" customFormat="1" ht="24.2" customHeight="1">
      <c r="B366" s="131"/>
      <c r="C366" s="150" t="s">
        <v>707</v>
      </c>
      <c r="D366" s="150" t="s">
        <v>155</v>
      </c>
      <c r="E366" s="151" t="s">
        <v>708</v>
      </c>
      <c r="F366" s="152" t="s">
        <v>709</v>
      </c>
      <c r="G366" s="153" t="s">
        <v>420</v>
      </c>
      <c r="H366" s="154">
        <v>4</v>
      </c>
      <c r="I366" s="155"/>
      <c r="J366" s="156">
        <f t="shared" si="10"/>
        <v>0</v>
      </c>
      <c r="K366" s="157"/>
      <c r="L366" s="158"/>
      <c r="M366" s="159" t="s">
        <v>1</v>
      </c>
      <c r="N366" s="160" t="s">
        <v>36</v>
      </c>
      <c r="P366" s="142">
        <f t="shared" si="11"/>
        <v>0</v>
      </c>
      <c r="Q366" s="142">
        <v>0.58499999999999996</v>
      </c>
      <c r="R366" s="142">
        <f t="shared" si="12"/>
        <v>2.34</v>
      </c>
      <c r="S366" s="142">
        <v>0</v>
      </c>
      <c r="T366" s="143">
        <f t="shared" si="13"/>
        <v>0</v>
      </c>
      <c r="AR366" s="144" t="s">
        <v>149</v>
      </c>
      <c r="AT366" s="144" t="s">
        <v>155</v>
      </c>
      <c r="AU366" s="144" t="s">
        <v>81</v>
      </c>
      <c r="AY366" s="15" t="s">
        <v>114</v>
      </c>
      <c r="BE366" s="145">
        <f t="shared" si="14"/>
        <v>0</v>
      </c>
      <c r="BF366" s="145">
        <f t="shared" si="15"/>
        <v>0</v>
      </c>
      <c r="BG366" s="145">
        <f t="shared" si="16"/>
        <v>0</v>
      </c>
      <c r="BH366" s="145">
        <f t="shared" si="17"/>
        <v>0</v>
      </c>
      <c r="BI366" s="145">
        <f t="shared" si="18"/>
        <v>0</v>
      </c>
      <c r="BJ366" s="15" t="s">
        <v>79</v>
      </c>
      <c r="BK366" s="145">
        <f t="shared" si="19"/>
        <v>0</v>
      </c>
      <c r="BL366" s="15" t="s">
        <v>119</v>
      </c>
      <c r="BM366" s="144" t="s">
        <v>710</v>
      </c>
    </row>
    <row r="367" spans="2:65" s="1" customFormat="1" ht="24.2" customHeight="1">
      <c r="B367" s="131"/>
      <c r="C367" s="150" t="s">
        <v>711</v>
      </c>
      <c r="D367" s="150" t="s">
        <v>155</v>
      </c>
      <c r="E367" s="151" t="s">
        <v>712</v>
      </c>
      <c r="F367" s="152" t="s">
        <v>713</v>
      </c>
      <c r="G367" s="153" t="s">
        <v>420</v>
      </c>
      <c r="H367" s="154">
        <v>2</v>
      </c>
      <c r="I367" s="155"/>
      <c r="J367" s="156">
        <f t="shared" si="10"/>
        <v>0</v>
      </c>
      <c r="K367" s="157"/>
      <c r="L367" s="158"/>
      <c r="M367" s="159" t="s">
        <v>1</v>
      </c>
      <c r="N367" s="160" t="s">
        <v>36</v>
      </c>
      <c r="P367" s="142">
        <f t="shared" si="11"/>
        <v>0</v>
      </c>
      <c r="Q367" s="142">
        <v>2.1000000000000001E-2</v>
      </c>
      <c r="R367" s="142">
        <f t="shared" si="12"/>
        <v>4.2000000000000003E-2</v>
      </c>
      <c r="S367" s="142">
        <v>0</v>
      </c>
      <c r="T367" s="143">
        <f t="shared" si="13"/>
        <v>0</v>
      </c>
      <c r="AR367" s="144" t="s">
        <v>149</v>
      </c>
      <c r="AT367" s="144" t="s">
        <v>155</v>
      </c>
      <c r="AU367" s="144" t="s">
        <v>81</v>
      </c>
      <c r="AY367" s="15" t="s">
        <v>114</v>
      </c>
      <c r="BE367" s="145">
        <f t="shared" si="14"/>
        <v>0</v>
      </c>
      <c r="BF367" s="145">
        <f t="shared" si="15"/>
        <v>0</v>
      </c>
      <c r="BG367" s="145">
        <f t="shared" si="16"/>
        <v>0</v>
      </c>
      <c r="BH367" s="145">
        <f t="shared" si="17"/>
        <v>0</v>
      </c>
      <c r="BI367" s="145">
        <f t="shared" si="18"/>
        <v>0</v>
      </c>
      <c r="BJ367" s="15" t="s">
        <v>79</v>
      </c>
      <c r="BK367" s="145">
        <f t="shared" si="19"/>
        <v>0</v>
      </c>
      <c r="BL367" s="15" t="s">
        <v>119</v>
      </c>
      <c r="BM367" s="144" t="s">
        <v>714</v>
      </c>
    </row>
    <row r="368" spans="2:65" s="1" customFormat="1" ht="24.2" customHeight="1">
      <c r="B368" s="131"/>
      <c r="C368" s="150" t="s">
        <v>715</v>
      </c>
      <c r="D368" s="150" t="s">
        <v>155</v>
      </c>
      <c r="E368" s="151" t="s">
        <v>716</v>
      </c>
      <c r="F368" s="152" t="s">
        <v>717</v>
      </c>
      <c r="G368" s="153" t="s">
        <v>420</v>
      </c>
      <c r="H368" s="154">
        <v>1</v>
      </c>
      <c r="I368" s="155"/>
      <c r="J368" s="156">
        <f t="shared" si="10"/>
        <v>0</v>
      </c>
      <c r="K368" s="157"/>
      <c r="L368" s="158"/>
      <c r="M368" s="159" t="s">
        <v>1</v>
      </c>
      <c r="N368" s="160" t="s">
        <v>36</v>
      </c>
      <c r="P368" s="142">
        <f t="shared" si="11"/>
        <v>0</v>
      </c>
      <c r="Q368" s="142">
        <v>3.2000000000000001E-2</v>
      </c>
      <c r="R368" s="142">
        <f t="shared" si="12"/>
        <v>3.2000000000000001E-2</v>
      </c>
      <c r="S368" s="142">
        <v>0</v>
      </c>
      <c r="T368" s="143">
        <f t="shared" si="13"/>
        <v>0</v>
      </c>
      <c r="AR368" s="144" t="s">
        <v>149</v>
      </c>
      <c r="AT368" s="144" t="s">
        <v>155</v>
      </c>
      <c r="AU368" s="144" t="s">
        <v>81</v>
      </c>
      <c r="AY368" s="15" t="s">
        <v>114</v>
      </c>
      <c r="BE368" s="145">
        <f t="shared" si="14"/>
        <v>0</v>
      </c>
      <c r="BF368" s="145">
        <f t="shared" si="15"/>
        <v>0</v>
      </c>
      <c r="BG368" s="145">
        <f t="shared" si="16"/>
        <v>0</v>
      </c>
      <c r="BH368" s="145">
        <f t="shared" si="17"/>
        <v>0</v>
      </c>
      <c r="BI368" s="145">
        <f t="shared" si="18"/>
        <v>0</v>
      </c>
      <c r="BJ368" s="15" t="s">
        <v>79</v>
      </c>
      <c r="BK368" s="145">
        <f t="shared" si="19"/>
        <v>0</v>
      </c>
      <c r="BL368" s="15" t="s">
        <v>119</v>
      </c>
      <c r="BM368" s="144" t="s">
        <v>718</v>
      </c>
    </row>
    <row r="369" spans="2:65" s="1" customFormat="1" ht="24.2" customHeight="1">
      <c r="B369" s="131"/>
      <c r="C369" s="150" t="s">
        <v>719</v>
      </c>
      <c r="D369" s="150" t="s">
        <v>155</v>
      </c>
      <c r="E369" s="151" t="s">
        <v>720</v>
      </c>
      <c r="F369" s="152" t="s">
        <v>721</v>
      </c>
      <c r="G369" s="153" t="s">
        <v>420</v>
      </c>
      <c r="H369" s="154">
        <v>2</v>
      </c>
      <c r="I369" s="155"/>
      <c r="J369" s="156">
        <f t="shared" si="10"/>
        <v>0</v>
      </c>
      <c r="K369" s="157"/>
      <c r="L369" s="158"/>
      <c r="M369" s="159" t="s">
        <v>1</v>
      </c>
      <c r="N369" s="160" t="s">
        <v>36</v>
      </c>
      <c r="P369" s="142">
        <f t="shared" si="11"/>
        <v>0</v>
      </c>
      <c r="Q369" s="142">
        <v>4.1000000000000002E-2</v>
      </c>
      <c r="R369" s="142">
        <f t="shared" si="12"/>
        <v>8.2000000000000003E-2</v>
      </c>
      <c r="S369" s="142">
        <v>0</v>
      </c>
      <c r="T369" s="143">
        <f t="shared" si="13"/>
        <v>0</v>
      </c>
      <c r="AR369" s="144" t="s">
        <v>149</v>
      </c>
      <c r="AT369" s="144" t="s">
        <v>155</v>
      </c>
      <c r="AU369" s="144" t="s">
        <v>81</v>
      </c>
      <c r="AY369" s="15" t="s">
        <v>114</v>
      </c>
      <c r="BE369" s="145">
        <f t="shared" si="14"/>
        <v>0</v>
      </c>
      <c r="BF369" s="145">
        <f t="shared" si="15"/>
        <v>0</v>
      </c>
      <c r="BG369" s="145">
        <f t="shared" si="16"/>
        <v>0</v>
      </c>
      <c r="BH369" s="145">
        <f t="shared" si="17"/>
        <v>0</v>
      </c>
      <c r="BI369" s="145">
        <f t="shared" si="18"/>
        <v>0</v>
      </c>
      <c r="BJ369" s="15" t="s">
        <v>79</v>
      </c>
      <c r="BK369" s="145">
        <f t="shared" si="19"/>
        <v>0</v>
      </c>
      <c r="BL369" s="15" t="s">
        <v>119</v>
      </c>
      <c r="BM369" s="144" t="s">
        <v>722</v>
      </c>
    </row>
    <row r="370" spans="2:65" s="1" customFormat="1" ht="24.2" customHeight="1">
      <c r="B370" s="131"/>
      <c r="C370" s="150" t="s">
        <v>723</v>
      </c>
      <c r="D370" s="150" t="s">
        <v>155</v>
      </c>
      <c r="E370" s="151" t="s">
        <v>724</v>
      </c>
      <c r="F370" s="152" t="s">
        <v>725</v>
      </c>
      <c r="G370" s="153" t="s">
        <v>420</v>
      </c>
      <c r="H370" s="154">
        <v>1</v>
      </c>
      <c r="I370" s="155"/>
      <c r="J370" s="156">
        <f t="shared" si="10"/>
        <v>0</v>
      </c>
      <c r="K370" s="157"/>
      <c r="L370" s="158"/>
      <c r="M370" s="159" t="s">
        <v>1</v>
      </c>
      <c r="N370" s="160" t="s">
        <v>36</v>
      </c>
      <c r="P370" s="142">
        <f t="shared" si="11"/>
        <v>0</v>
      </c>
      <c r="Q370" s="142">
        <v>5.2999999999999999E-2</v>
      </c>
      <c r="R370" s="142">
        <f t="shared" si="12"/>
        <v>5.2999999999999999E-2</v>
      </c>
      <c r="S370" s="142">
        <v>0</v>
      </c>
      <c r="T370" s="143">
        <f t="shared" si="13"/>
        <v>0</v>
      </c>
      <c r="AR370" s="144" t="s">
        <v>149</v>
      </c>
      <c r="AT370" s="144" t="s">
        <v>155</v>
      </c>
      <c r="AU370" s="144" t="s">
        <v>81</v>
      </c>
      <c r="AY370" s="15" t="s">
        <v>114</v>
      </c>
      <c r="BE370" s="145">
        <f t="shared" si="14"/>
        <v>0</v>
      </c>
      <c r="BF370" s="145">
        <f t="shared" si="15"/>
        <v>0</v>
      </c>
      <c r="BG370" s="145">
        <f t="shared" si="16"/>
        <v>0</v>
      </c>
      <c r="BH370" s="145">
        <f t="shared" si="17"/>
        <v>0</v>
      </c>
      <c r="BI370" s="145">
        <f t="shared" si="18"/>
        <v>0</v>
      </c>
      <c r="BJ370" s="15" t="s">
        <v>79</v>
      </c>
      <c r="BK370" s="145">
        <f t="shared" si="19"/>
        <v>0</v>
      </c>
      <c r="BL370" s="15" t="s">
        <v>119</v>
      </c>
      <c r="BM370" s="144" t="s">
        <v>726</v>
      </c>
    </row>
    <row r="371" spans="2:65" s="1" customFormat="1" ht="24.2" customHeight="1">
      <c r="B371" s="131"/>
      <c r="C371" s="150" t="s">
        <v>727</v>
      </c>
      <c r="D371" s="150" t="s">
        <v>155</v>
      </c>
      <c r="E371" s="151" t="s">
        <v>728</v>
      </c>
      <c r="F371" s="152" t="s">
        <v>729</v>
      </c>
      <c r="G371" s="153" t="s">
        <v>420</v>
      </c>
      <c r="H371" s="154">
        <v>3</v>
      </c>
      <c r="I371" s="155"/>
      <c r="J371" s="156">
        <f t="shared" si="10"/>
        <v>0</v>
      </c>
      <c r="K371" s="157"/>
      <c r="L371" s="158"/>
      <c r="M371" s="159" t="s">
        <v>1</v>
      </c>
      <c r="N371" s="160" t="s">
        <v>36</v>
      </c>
      <c r="P371" s="142">
        <f t="shared" si="11"/>
        <v>0</v>
      </c>
      <c r="Q371" s="142">
        <v>8.1000000000000003E-2</v>
      </c>
      <c r="R371" s="142">
        <f t="shared" si="12"/>
        <v>0.24299999999999999</v>
      </c>
      <c r="S371" s="142">
        <v>0</v>
      </c>
      <c r="T371" s="143">
        <f t="shared" si="13"/>
        <v>0</v>
      </c>
      <c r="AR371" s="144" t="s">
        <v>149</v>
      </c>
      <c r="AT371" s="144" t="s">
        <v>155</v>
      </c>
      <c r="AU371" s="144" t="s">
        <v>81</v>
      </c>
      <c r="AY371" s="15" t="s">
        <v>114</v>
      </c>
      <c r="BE371" s="145">
        <f t="shared" si="14"/>
        <v>0</v>
      </c>
      <c r="BF371" s="145">
        <f t="shared" si="15"/>
        <v>0</v>
      </c>
      <c r="BG371" s="145">
        <f t="shared" si="16"/>
        <v>0</v>
      </c>
      <c r="BH371" s="145">
        <f t="shared" si="17"/>
        <v>0</v>
      </c>
      <c r="BI371" s="145">
        <f t="shared" si="18"/>
        <v>0</v>
      </c>
      <c r="BJ371" s="15" t="s">
        <v>79</v>
      </c>
      <c r="BK371" s="145">
        <f t="shared" si="19"/>
        <v>0</v>
      </c>
      <c r="BL371" s="15" t="s">
        <v>119</v>
      </c>
      <c r="BM371" s="144" t="s">
        <v>730</v>
      </c>
    </row>
    <row r="372" spans="2:65" s="1" customFormat="1" ht="24.2" customHeight="1">
      <c r="B372" s="131"/>
      <c r="C372" s="150" t="s">
        <v>731</v>
      </c>
      <c r="D372" s="150" t="s">
        <v>155</v>
      </c>
      <c r="E372" s="151" t="s">
        <v>732</v>
      </c>
      <c r="F372" s="152" t="s">
        <v>733</v>
      </c>
      <c r="G372" s="153" t="s">
        <v>420</v>
      </c>
      <c r="H372" s="154">
        <v>11</v>
      </c>
      <c r="I372" s="155"/>
      <c r="J372" s="156">
        <f t="shared" si="10"/>
        <v>0</v>
      </c>
      <c r="K372" s="157"/>
      <c r="L372" s="158"/>
      <c r="M372" s="159" t="s">
        <v>1</v>
      </c>
      <c r="N372" s="160" t="s">
        <v>36</v>
      </c>
      <c r="P372" s="142">
        <f t="shared" si="11"/>
        <v>0</v>
      </c>
      <c r="Q372" s="142">
        <v>2E-3</v>
      </c>
      <c r="R372" s="142">
        <f t="shared" si="12"/>
        <v>2.1999999999999999E-2</v>
      </c>
      <c r="S372" s="142">
        <v>0</v>
      </c>
      <c r="T372" s="143">
        <f t="shared" si="13"/>
        <v>0</v>
      </c>
      <c r="AR372" s="144" t="s">
        <v>149</v>
      </c>
      <c r="AT372" s="144" t="s">
        <v>155</v>
      </c>
      <c r="AU372" s="144" t="s">
        <v>81</v>
      </c>
      <c r="AY372" s="15" t="s">
        <v>114</v>
      </c>
      <c r="BE372" s="145">
        <f t="shared" si="14"/>
        <v>0</v>
      </c>
      <c r="BF372" s="145">
        <f t="shared" si="15"/>
        <v>0</v>
      </c>
      <c r="BG372" s="145">
        <f t="shared" si="16"/>
        <v>0</v>
      </c>
      <c r="BH372" s="145">
        <f t="shared" si="17"/>
        <v>0</v>
      </c>
      <c r="BI372" s="145">
        <f t="shared" si="18"/>
        <v>0</v>
      </c>
      <c r="BJ372" s="15" t="s">
        <v>79</v>
      </c>
      <c r="BK372" s="145">
        <f t="shared" si="19"/>
        <v>0</v>
      </c>
      <c r="BL372" s="15" t="s">
        <v>119</v>
      </c>
      <c r="BM372" s="144" t="s">
        <v>734</v>
      </c>
    </row>
    <row r="373" spans="2:65" s="1" customFormat="1" ht="24.2" customHeight="1">
      <c r="B373" s="131"/>
      <c r="C373" s="150" t="s">
        <v>735</v>
      </c>
      <c r="D373" s="150" t="s">
        <v>155</v>
      </c>
      <c r="E373" s="151" t="s">
        <v>736</v>
      </c>
      <c r="F373" s="152" t="s">
        <v>737</v>
      </c>
      <c r="G373" s="153" t="s">
        <v>420</v>
      </c>
      <c r="H373" s="154">
        <v>6</v>
      </c>
      <c r="I373" s="155"/>
      <c r="J373" s="156">
        <f t="shared" si="10"/>
        <v>0</v>
      </c>
      <c r="K373" s="157"/>
      <c r="L373" s="158"/>
      <c r="M373" s="159" t="s">
        <v>1</v>
      </c>
      <c r="N373" s="160" t="s">
        <v>36</v>
      </c>
      <c r="P373" s="142">
        <f t="shared" si="11"/>
        <v>0</v>
      </c>
      <c r="Q373" s="142">
        <v>5.4600000000000003E-2</v>
      </c>
      <c r="R373" s="142">
        <f t="shared" si="12"/>
        <v>0.3276</v>
      </c>
      <c r="S373" s="142">
        <v>0</v>
      </c>
      <c r="T373" s="143">
        <f t="shared" si="13"/>
        <v>0</v>
      </c>
      <c r="AR373" s="144" t="s">
        <v>149</v>
      </c>
      <c r="AT373" s="144" t="s">
        <v>155</v>
      </c>
      <c r="AU373" s="144" t="s">
        <v>81</v>
      </c>
      <c r="AY373" s="15" t="s">
        <v>114</v>
      </c>
      <c r="BE373" s="145">
        <f t="shared" si="14"/>
        <v>0</v>
      </c>
      <c r="BF373" s="145">
        <f t="shared" si="15"/>
        <v>0</v>
      </c>
      <c r="BG373" s="145">
        <f t="shared" si="16"/>
        <v>0</v>
      </c>
      <c r="BH373" s="145">
        <f t="shared" si="17"/>
        <v>0</v>
      </c>
      <c r="BI373" s="145">
        <f t="shared" si="18"/>
        <v>0</v>
      </c>
      <c r="BJ373" s="15" t="s">
        <v>79</v>
      </c>
      <c r="BK373" s="145">
        <f t="shared" si="19"/>
        <v>0</v>
      </c>
      <c r="BL373" s="15" t="s">
        <v>119</v>
      </c>
      <c r="BM373" s="144" t="s">
        <v>738</v>
      </c>
    </row>
    <row r="374" spans="2:65" s="1" customFormat="1" ht="16.5" customHeight="1">
      <c r="B374" s="131"/>
      <c r="C374" s="132" t="s">
        <v>739</v>
      </c>
      <c r="D374" s="132" t="s">
        <v>115</v>
      </c>
      <c r="E374" s="133" t="s">
        <v>740</v>
      </c>
      <c r="F374" s="134" t="s">
        <v>741</v>
      </c>
      <c r="G374" s="135" t="s">
        <v>420</v>
      </c>
      <c r="H374" s="136">
        <v>15</v>
      </c>
      <c r="I374" s="137"/>
      <c r="J374" s="138">
        <f t="shared" si="10"/>
        <v>0</v>
      </c>
      <c r="K374" s="139"/>
      <c r="L374" s="30"/>
      <c r="M374" s="140" t="s">
        <v>1</v>
      </c>
      <c r="N374" s="141" t="s">
        <v>36</v>
      </c>
      <c r="P374" s="142">
        <f t="shared" si="11"/>
        <v>0</v>
      </c>
      <c r="Q374" s="142">
        <v>0</v>
      </c>
      <c r="R374" s="142">
        <f t="shared" si="12"/>
        <v>0</v>
      </c>
      <c r="S374" s="142">
        <v>0</v>
      </c>
      <c r="T374" s="143">
        <f t="shared" si="13"/>
        <v>0</v>
      </c>
      <c r="AR374" s="144" t="s">
        <v>119</v>
      </c>
      <c r="AT374" s="144" t="s">
        <v>115</v>
      </c>
      <c r="AU374" s="144" t="s">
        <v>81</v>
      </c>
      <c r="AY374" s="15" t="s">
        <v>114</v>
      </c>
      <c r="BE374" s="145">
        <f t="shared" si="14"/>
        <v>0</v>
      </c>
      <c r="BF374" s="145">
        <f t="shared" si="15"/>
        <v>0</v>
      </c>
      <c r="BG374" s="145">
        <f t="shared" si="16"/>
        <v>0</v>
      </c>
      <c r="BH374" s="145">
        <f t="shared" si="17"/>
        <v>0</v>
      </c>
      <c r="BI374" s="145">
        <f t="shared" si="18"/>
        <v>0</v>
      </c>
      <c r="BJ374" s="15" t="s">
        <v>79</v>
      </c>
      <c r="BK374" s="145">
        <f t="shared" si="19"/>
        <v>0</v>
      </c>
      <c r="BL374" s="15" t="s">
        <v>119</v>
      </c>
      <c r="BM374" s="144" t="s">
        <v>742</v>
      </c>
    </row>
    <row r="375" spans="2:65" s="1" customFormat="1" ht="16.5" customHeight="1">
      <c r="B375" s="131"/>
      <c r="C375" s="150" t="s">
        <v>743</v>
      </c>
      <c r="D375" s="150" t="s">
        <v>155</v>
      </c>
      <c r="E375" s="151" t="s">
        <v>744</v>
      </c>
      <c r="F375" s="152" t="s">
        <v>745</v>
      </c>
      <c r="G375" s="153" t="s">
        <v>420</v>
      </c>
      <c r="H375" s="154">
        <v>15</v>
      </c>
      <c r="I375" s="155"/>
      <c r="J375" s="156">
        <f t="shared" si="10"/>
        <v>0</v>
      </c>
      <c r="K375" s="157"/>
      <c r="L375" s="158"/>
      <c r="M375" s="159" t="s">
        <v>1</v>
      </c>
      <c r="N375" s="160" t="s">
        <v>36</v>
      </c>
      <c r="P375" s="142">
        <f t="shared" si="11"/>
        <v>0</v>
      </c>
      <c r="Q375" s="142">
        <v>3.3999999999999998E-3</v>
      </c>
      <c r="R375" s="142">
        <f t="shared" si="12"/>
        <v>5.0999999999999997E-2</v>
      </c>
      <c r="S375" s="142">
        <v>0</v>
      </c>
      <c r="T375" s="143">
        <f t="shared" si="13"/>
        <v>0</v>
      </c>
      <c r="AR375" s="144" t="s">
        <v>149</v>
      </c>
      <c r="AT375" s="144" t="s">
        <v>155</v>
      </c>
      <c r="AU375" s="144" t="s">
        <v>81</v>
      </c>
      <c r="AY375" s="15" t="s">
        <v>114</v>
      </c>
      <c r="BE375" s="145">
        <f t="shared" si="14"/>
        <v>0</v>
      </c>
      <c r="BF375" s="145">
        <f t="shared" si="15"/>
        <v>0</v>
      </c>
      <c r="BG375" s="145">
        <f t="shared" si="16"/>
        <v>0</v>
      </c>
      <c r="BH375" s="145">
        <f t="shared" si="17"/>
        <v>0</v>
      </c>
      <c r="BI375" s="145">
        <f t="shared" si="18"/>
        <v>0</v>
      </c>
      <c r="BJ375" s="15" t="s">
        <v>79</v>
      </c>
      <c r="BK375" s="145">
        <f t="shared" si="19"/>
        <v>0</v>
      </c>
      <c r="BL375" s="15" t="s">
        <v>119</v>
      </c>
      <c r="BM375" s="144" t="s">
        <v>746</v>
      </c>
    </row>
    <row r="376" spans="2:65" s="1" customFormat="1" ht="19.5">
      <c r="B376" s="30"/>
      <c r="D376" s="146" t="s">
        <v>124</v>
      </c>
      <c r="F376" s="147" t="s">
        <v>510</v>
      </c>
      <c r="I376" s="148"/>
      <c r="L376" s="30"/>
      <c r="M376" s="149"/>
      <c r="T376" s="54"/>
      <c r="AT376" s="15" t="s">
        <v>124</v>
      </c>
      <c r="AU376" s="15" t="s">
        <v>81</v>
      </c>
    </row>
    <row r="377" spans="2:65" s="1" customFormat="1" ht="16.5" customHeight="1">
      <c r="B377" s="131"/>
      <c r="C377" s="150" t="s">
        <v>747</v>
      </c>
      <c r="D377" s="150" t="s">
        <v>155</v>
      </c>
      <c r="E377" s="151" t="s">
        <v>748</v>
      </c>
      <c r="F377" s="152" t="s">
        <v>749</v>
      </c>
      <c r="G377" s="153" t="s">
        <v>420</v>
      </c>
      <c r="H377" s="154">
        <v>15</v>
      </c>
      <c r="I377" s="155"/>
      <c r="J377" s="156">
        <f>ROUND(I377*H377,2)</f>
        <v>0</v>
      </c>
      <c r="K377" s="157"/>
      <c r="L377" s="158"/>
      <c r="M377" s="159" t="s">
        <v>1</v>
      </c>
      <c r="N377" s="160" t="s">
        <v>36</v>
      </c>
      <c r="P377" s="142">
        <f>O377*H377</f>
        <v>0</v>
      </c>
      <c r="Q377" s="142">
        <v>2.9999999999999997E-4</v>
      </c>
      <c r="R377" s="142">
        <f>Q377*H377</f>
        <v>4.4999999999999997E-3</v>
      </c>
      <c r="S377" s="142">
        <v>0</v>
      </c>
      <c r="T377" s="143">
        <f>S377*H377</f>
        <v>0</v>
      </c>
      <c r="AR377" s="144" t="s">
        <v>149</v>
      </c>
      <c r="AT377" s="144" t="s">
        <v>155</v>
      </c>
      <c r="AU377" s="144" t="s">
        <v>81</v>
      </c>
      <c r="AY377" s="15" t="s">
        <v>114</v>
      </c>
      <c r="BE377" s="145">
        <f>IF(N377="základní",J377,0)</f>
        <v>0</v>
      </c>
      <c r="BF377" s="145">
        <f>IF(N377="snížená",J377,0)</f>
        <v>0</v>
      </c>
      <c r="BG377" s="145">
        <f>IF(N377="zákl. přenesená",J377,0)</f>
        <v>0</v>
      </c>
      <c r="BH377" s="145">
        <f>IF(N377="sníž. přenesená",J377,0)</f>
        <v>0</v>
      </c>
      <c r="BI377" s="145">
        <f>IF(N377="nulová",J377,0)</f>
        <v>0</v>
      </c>
      <c r="BJ377" s="15" t="s">
        <v>79</v>
      </c>
      <c r="BK377" s="145">
        <f>ROUND(I377*H377,2)</f>
        <v>0</v>
      </c>
      <c r="BL377" s="15" t="s">
        <v>119</v>
      </c>
      <c r="BM377" s="144" t="s">
        <v>750</v>
      </c>
    </row>
    <row r="378" spans="2:65" s="1" customFormat="1" ht="19.5">
      <c r="B378" s="30"/>
      <c r="D378" s="146" t="s">
        <v>124</v>
      </c>
      <c r="F378" s="147" t="s">
        <v>510</v>
      </c>
      <c r="I378" s="148"/>
      <c r="L378" s="30"/>
      <c r="M378" s="149"/>
      <c r="T378" s="54"/>
      <c r="AT378" s="15" t="s">
        <v>124</v>
      </c>
      <c r="AU378" s="15" t="s">
        <v>81</v>
      </c>
    </row>
    <row r="379" spans="2:65" s="1" customFormat="1" ht="16.5" customHeight="1">
      <c r="B379" s="131"/>
      <c r="C379" s="132" t="s">
        <v>751</v>
      </c>
      <c r="D379" s="132" t="s">
        <v>115</v>
      </c>
      <c r="E379" s="133" t="s">
        <v>752</v>
      </c>
      <c r="F379" s="134" t="s">
        <v>753</v>
      </c>
      <c r="G379" s="135" t="s">
        <v>420</v>
      </c>
      <c r="H379" s="136">
        <v>3</v>
      </c>
      <c r="I379" s="137"/>
      <c r="J379" s="138">
        <f>ROUND(I379*H379,2)</f>
        <v>0</v>
      </c>
      <c r="K379" s="139"/>
      <c r="L379" s="30"/>
      <c r="M379" s="140" t="s">
        <v>1</v>
      </c>
      <c r="N379" s="141" t="s">
        <v>36</v>
      </c>
      <c r="P379" s="142">
        <f>O379*H379</f>
        <v>0</v>
      </c>
      <c r="Q379" s="142">
        <v>0</v>
      </c>
      <c r="R379" s="142">
        <f>Q379*H379</f>
        <v>0</v>
      </c>
      <c r="S379" s="142">
        <v>0</v>
      </c>
      <c r="T379" s="143">
        <f>S379*H379</f>
        <v>0</v>
      </c>
      <c r="AR379" s="144" t="s">
        <v>119</v>
      </c>
      <c r="AT379" s="144" t="s">
        <v>115</v>
      </c>
      <c r="AU379" s="144" t="s">
        <v>81</v>
      </c>
      <c r="AY379" s="15" t="s">
        <v>114</v>
      </c>
      <c r="BE379" s="145">
        <f>IF(N379="základní",J379,0)</f>
        <v>0</v>
      </c>
      <c r="BF379" s="145">
        <f>IF(N379="snížená",J379,0)</f>
        <v>0</v>
      </c>
      <c r="BG379" s="145">
        <f>IF(N379="zákl. přenesená",J379,0)</f>
        <v>0</v>
      </c>
      <c r="BH379" s="145">
        <f>IF(N379="sníž. přenesená",J379,0)</f>
        <v>0</v>
      </c>
      <c r="BI379" s="145">
        <f>IF(N379="nulová",J379,0)</f>
        <v>0</v>
      </c>
      <c r="BJ379" s="15" t="s">
        <v>79</v>
      </c>
      <c r="BK379" s="145">
        <f>ROUND(I379*H379,2)</f>
        <v>0</v>
      </c>
      <c r="BL379" s="15" t="s">
        <v>119</v>
      </c>
      <c r="BM379" s="144" t="s">
        <v>754</v>
      </c>
    </row>
    <row r="380" spans="2:65" s="1" customFormat="1" ht="19.5">
      <c r="B380" s="30"/>
      <c r="D380" s="146" t="s">
        <v>124</v>
      </c>
      <c r="F380" s="147" t="s">
        <v>425</v>
      </c>
      <c r="I380" s="148"/>
      <c r="L380" s="30"/>
      <c r="M380" s="149"/>
      <c r="T380" s="54"/>
      <c r="AT380" s="15" t="s">
        <v>124</v>
      </c>
      <c r="AU380" s="15" t="s">
        <v>81</v>
      </c>
    </row>
    <row r="381" spans="2:65" s="1" customFormat="1" ht="16.5" customHeight="1">
      <c r="B381" s="131"/>
      <c r="C381" s="150" t="s">
        <v>755</v>
      </c>
      <c r="D381" s="150" t="s">
        <v>155</v>
      </c>
      <c r="E381" s="151" t="s">
        <v>756</v>
      </c>
      <c r="F381" s="152" t="s">
        <v>757</v>
      </c>
      <c r="G381" s="153" t="s">
        <v>420</v>
      </c>
      <c r="H381" s="154">
        <v>3</v>
      </c>
      <c r="I381" s="155"/>
      <c r="J381" s="156">
        <f>ROUND(I381*H381,2)</f>
        <v>0</v>
      </c>
      <c r="K381" s="157"/>
      <c r="L381" s="158"/>
      <c r="M381" s="159" t="s">
        <v>1</v>
      </c>
      <c r="N381" s="160" t="s">
        <v>36</v>
      </c>
      <c r="P381" s="142">
        <f>O381*H381</f>
        <v>0</v>
      </c>
      <c r="Q381" s="142">
        <v>6.8999999999999999E-3</v>
      </c>
      <c r="R381" s="142">
        <f>Q381*H381</f>
        <v>2.07E-2</v>
      </c>
      <c r="S381" s="142">
        <v>0</v>
      </c>
      <c r="T381" s="143">
        <f>S381*H381</f>
        <v>0</v>
      </c>
      <c r="AR381" s="144" t="s">
        <v>149</v>
      </c>
      <c r="AT381" s="144" t="s">
        <v>155</v>
      </c>
      <c r="AU381" s="144" t="s">
        <v>81</v>
      </c>
      <c r="AY381" s="15" t="s">
        <v>114</v>
      </c>
      <c r="BE381" s="145">
        <f>IF(N381="základní",J381,0)</f>
        <v>0</v>
      </c>
      <c r="BF381" s="145">
        <f>IF(N381="snížená",J381,0)</f>
        <v>0</v>
      </c>
      <c r="BG381" s="145">
        <f>IF(N381="zákl. přenesená",J381,0)</f>
        <v>0</v>
      </c>
      <c r="BH381" s="145">
        <f>IF(N381="sníž. přenesená",J381,0)</f>
        <v>0</v>
      </c>
      <c r="BI381" s="145">
        <f>IF(N381="nulová",J381,0)</f>
        <v>0</v>
      </c>
      <c r="BJ381" s="15" t="s">
        <v>79</v>
      </c>
      <c r="BK381" s="145">
        <f>ROUND(I381*H381,2)</f>
        <v>0</v>
      </c>
      <c r="BL381" s="15" t="s">
        <v>119</v>
      </c>
      <c r="BM381" s="144" t="s">
        <v>758</v>
      </c>
    </row>
    <row r="382" spans="2:65" s="1" customFormat="1" ht="19.5">
      <c r="B382" s="30"/>
      <c r="D382" s="146" t="s">
        <v>124</v>
      </c>
      <c r="F382" s="147" t="s">
        <v>425</v>
      </c>
      <c r="I382" s="148"/>
      <c r="L382" s="30"/>
      <c r="M382" s="149"/>
      <c r="T382" s="54"/>
      <c r="AT382" s="15" t="s">
        <v>124</v>
      </c>
      <c r="AU382" s="15" t="s">
        <v>81</v>
      </c>
    </row>
    <row r="383" spans="2:65" s="1" customFormat="1" ht="16.5" customHeight="1">
      <c r="B383" s="131"/>
      <c r="C383" s="150" t="s">
        <v>759</v>
      </c>
      <c r="D383" s="150" t="s">
        <v>155</v>
      </c>
      <c r="E383" s="151" t="s">
        <v>760</v>
      </c>
      <c r="F383" s="152" t="s">
        <v>761</v>
      </c>
      <c r="G383" s="153" t="s">
        <v>420</v>
      </c>
      <c r="H383" s="154">
        <v>3</v>
      </c>
      <c r="I383" s="155"/>
      <c r="J383" s="156">
        <f>ROUND(I383*H383,2)</f>
        <v>0</v>
      </c>
      <c r="K383" s="157"/>
      <c r="L383" s="158"/>
      <c r="M383" s="159" t="s">
        <v>1</v>
      </c>
      <c r="N383" s="160" t="s">
        <v>36</v>
      </c>
      <c r="P383" s="142">
        <f>O383*H383</f>
        <v>0</v>
      </c>
      <c r="Q383" s="142">
        <v>8.9999999999999998E-4</v>
      </c>
      <c r="R383" s="142">
        <f>Q383*H383</f>
        <v>2.7000000000000001E-3</v>
      </c>
      <c r="S383" s="142">
        <v>0</v>
      </c>
      <c r="T383" s="143">
        <f>S383*H383</f>
        <v>0</v>
      </c>
      <c r="AR383" s="144" t="s">
        <v>149</v>
      </c>
      <c r="AT383" s="144" t="s">
        <v>155</v>
      </c>
      <c r="AU383" s="144" t="s">
        <v>81</v>
      </c>
      <c r="AY383" s="15" t="s">
        <v>114</v>
      </c>
      <c r="BE383" s="145">
        <f>IF(N383="základní",J383,0)</f>
        <v>0</v>
      </c>
      <c r="BF383" s="145">
        <f>IF(N383="snížená",J383,0)</f>
        <v>0</v>
      </c>
      <c r="BG383" s="145">
        <f>IF(N383="zákl. přenesená",J383,0)</f>
        <v>0</v>
      </c>
      <c r="BH383" s="145">
        <f>IF(N383="sníž. přenesená",J383,0)</f>
        <v>0</v>
      </c>
      <c r="BI383" s="145">
        <f>IF(N383="nulová",J383,0)</f>
        <v>0</v>
      </c>
      <c r="BJ383" s="15" t="s">
        <v>79</v>
      </c>
      <c r="BK383" s="145">
        <f>ROUND(I383*H383,2)</f>
        <v>0</v>
      </c>
      <c r="BL383" s="15" t="s">
        <v>119</v>
      </c>
      <c r="BM383" s="144" t="s">
        <v>762</v>
      </c>
    </row>
    <row r="384" spans="2:65" s="1" customFormat="1" ht="19.5">
      <c r="B384" s="30"/>
      <c r="D384" s="146" t="s">
        <v>124</v>
      </c>
      <c r="F384" s="147" t="s">
        <v>425</v>
      </c>
      <c r="I384" s="148"/>
      <c r="L384" s="30"/>
      <c r="M384" s="149"/>
      <c r="T384" s="54"/>
      <c r="AT384" s="15" t="s">
        <v>124</v>
      </c>
      <c r="AU384" s="15" t="s">
        <v>81</v>
      </c>
    </row>
    <row r="385" spans="2:65" s="1" customFormat="1" ht="16.5" customHeight="1">
      <c r="B385" s="131"/>
      <c r="C385" s="132" t="s">
        <v>763</v>
      </c>
      <c r="D385" s="132" t="s">
        <v>115</v>
      </c>
      <c r="E385" s="133" t="s">
        <v>764</v>
      </c>
      <c r="F385" s="134" t="s">
        <v>765</v>
      </c>
      <c r="G385" s="135" t="s">
        <v>133</v>
      </c>
      <c r="H385" s="136">
        <v>5</v>
      </c>
      <c r="I385" s="137"/>
      <c r="J385" s="138">
        <f>ROUND(I385*H385,2)</f>
        <v>0</v>
      </c>
      <c r="K385" s="139"/>
      <c r="L385" s="30"/>
      <c r="M385" s="140" t="s">
        <v>1</v>
      </c>
      <c r="N385" s="141" t="s">
        <v>36</v>
      </c>
      <c r="P385" s="142">
        <f>O385*H385</f>
        <v>0</v>
      </c>
      <c r="Q385" s="142">
        <v>0</v>
      </c>
      <c r="R385" s="142">
        <f>Q385*H385</f>
        <v>0</v>
      </c>
      <c r="S385" s="142">
        <v>0.05</v>
      </c>
      <c r="T385" s="143">
        <f>S385*H385</f>
        <v>0.25</v>
      </c>
      <c r="AR385" s="144" t="s">
        <v>119</v>
      </c>
      <c r="AT385" s="144" t="s">
        <v>115</v>
      </c>
      <c r="AU385" s="144" t="s">
        <v>81</v>
      </c>
      <c r="AY385" s="15" t="s">
        <v>114</v>
      </c>
      <c r="BE385" s="145">
        <f>IF(N385="základní",J385,0)</f>
        <v>0</v>
      </c>
      <c r="BF385" s="145">
        <f>IF(N385="snížená",J385,0)</f>
        <v>0</v>
      </c>
      <c r="BG385" s="145">
        <f>IF(N385="zákl. přenesená",J385,0)</f>
        <v>0</v>
      </c>
      <c r="BH385" s="145">
        <f>IF(N385="sníž. přenesená",J385,0)</f>
        <v>0</v>
      </c>
      <c r="BI385" s="145">
        <f>IF(N385="nulová",J385,0)</f>
        <v>0</v>
      </c>
      <c r="BJ385" s="15" t="s">
        <v>79</v>
      </c>
      <c r="BK385" s="145">
        <f>ROUND(I385*H385,2)</f>
        <v>0</v>
      </c>
      <c r="BL385" s="15" t="s">
        <v>119</v>
      </c>
      <c r="BM385" s="144" t="s">
        <v>766</v>
      </c>
    </row>
    <row r="386" spans="2:65" s="1" customFormat="1" ht="16.5" customHeight="1">
      <c r="B386" s="131"/>
      <c r="C386" s="132" t="s">
        <v>767</v>
      </c>
      <c r="D386" s="132" t="s">
        <v>115</v>
      </c>
      <c r="E386" s="133" t="s">
        <v>768</v>
      </c>
      <c r="F386" s="134" t="s">
        <v>769</v>
      </c>
      <c r="G386" s="135" t="s">
        <v>420</v>
      </c>
      <c r="H386" s="136">
        <v>3</v>
      </c>
      <c r="I386" s="137"/>
      <c r="J386" s="138">
        <f>ROUND(I386*H386,2)</f>
        <v>0</v>
      </c>
      <c r="K386" s="139"/>
      <c r="L386" s="30"/>
      <c r="M386" s="140" t="s">
        <v>1</v>
      </c>
      <c r="N386" s="141" t="s">
        <v>36</v>
      </c>
      <c r="P386" s="142">
        <f>O386*H386</f>
        <v>0</v>
      </c>
      <c r="Q386" s="142">
        <v>0.05</v>
      </c>
      <c r="R386" s="142">
        <f>Q386*H386</f>
        <v>0.15000000000000002</v>
      </c>
      <c r="S386" s="142">
        <v>0</v>
      </c>
      <c r="T386" s="143">
        <f>S386*H386</f>
        <v>0</v>
      </c>
      <c r="AR386" s="144" t="s">
        <v>119</v>
      </c>
      <c r="AT386" s="144" t="s">
        <v>115</v>
      </c>
      <c r="AU386" s="144" t="s">
        <v>81</v>
      </c>
      <c r="AY386" s="15" t="s">
        <v>114</v>
      </c>
      <c r="BE386" s="145">
        <f>IF(N386="základní",J386,0)</f>
        <v>0</v>
      </c>
      <c r="BF386" s="145">
        <f>IF(N386="snížená",J386,0)</f>
        <v>0</v>
      </c>
      <c r="BG386" s="145">
        <f>IF(N386="zákl. přenesená",J386,0)</f>
        <v>0</v>
      </c>
      <c r="BH386" s="145">
        <f>IF(N386="sníž. přenesená",J386,0)</f>
        <v>0</v>
      </c>
      <c r="BI386" s="145">
        <f>IF(N386="nulová",J386,0)</f>
        <v>0</v>
      </c>
      <c r="BJ386" s="15" t="s">
        <v>79</v>
      </c>
      <c r="BK386" s="145">
        <f>ROUND(I386*H386,2)</f>
        <v>0</v>
      </c>
      <c r="BL386" s="15" t="s">
        <v>119</v>
      </c>
      <c r="BM386" s="144" t="s">
        <v>770</v>
      </c>
    </row>
    <row r="387" spans="2:65" s="1" customFormat="1" ht="16.5" customHeight="1">
      <c r="B387" s="131"/>
      <c r="C387" s="150" t="s">
        <v>771</v>
      </c>
      <c r="D387" s="150" t="s">
        <v>155</v>
      </c>
      <c r="E387" s="151" t="s">
        <v>772</v>
      </c>
      <c r="F387" s="152" t="s">
        <v>773</v>
      </c>
      <c r="G387" s="153" t="s">
        <v>420</v>
      </c>
      <c r="H387" s="154">
        <v>3</v>
      </c>
      <c r="I387" s="155"/>
      <c r="J387" s="156">
        <f>ROUND(I387*H387,2)</f>
        <v>0</v>
      </c>
      <c r="K387" s="157"/>
      <c r="L387" s="158"/>
      <c r="M387" s="159" t="s">
        <v>1</v>
      </c>
      <c r="N387" s="160" t="s">
        <v>36</v>
      </c>
      <c r="P387" s="142">
        <f>O387*H387</f>
        <v>0</v>
      </c>
      <c r="Q387" s="142">
        <v>2.9499999999999998E-2</v>
      </c>
      <c r="R387" s="142">
        <f>Q387*H387</f>
        <v>8.8499999999999995E-2</v>
      </c>
      <c r="S387" s="142">
        <v>0</v>
      </c>
      <c r="T387" s="143">
        <f>S387*H387</f>
        <v>0</v>
      </c>
      <c r="AR387" s="144" t="s">
        <v>149</v>
      </c>
      <c r="AT387" s="144" t="s">
        <v>155</v>
      </c>
      <c r="AU387" s="144" t="s">
        <v>81</v>
      </c>
      <c r="AY387" s="15" t="s">
        <v>114</v>
      </c>
      <c r="BE387" s="145">
        <f>IF(N387="základní",J387,0)</f>
        <v>0</v>
      </c>
      <c r="BF387" s="145">
        <f>IF(N387="snížená",J387,0)</f>
        <v>0</v>
      </c>
      <c r="BG387" s="145">
        <f>IF(N387="zákl. přenesená",J387,0)</f>
        <v>0</v>
      </c>
      <c r="BH387" s="145">
        <f>IF(N387="sníž. přenesená",J387,0)</f>
        <v>0</v>
      </c>
      <c r="BI387" s="145">
        <f>IF(N387="nulová",J387,0)</f>
        <v>0</v>
      </c>
      <c r="BJ387" s="15" t="s">
        <v>79</v>
      </c>
      <c r="BK387" s="145">
        <f>ROUND(I387*H387,2)</f>
        <v>0</v>
      </c>
      <c r="BL387" s="15" t="s">
        <v>119</v>
      </c>
      <c r="BM387" s="144" t="s">
        <v>774</v>
      </c>
    </row>
    <row r="388" spans="2:65" s="1" customFormat="1" ht="19.5">
      <c r="B388" s="30"/>
      <c r="D388" s="146" t="s">
        <v>124</v>
      </c>
      <c r="F388" s="147" t="s">
        <v>425</v>
      </c>
      <c r="I388" s="148"/>
      <c r="L388" s="30"/>
      <c r="M388" s="149"/>
      <c r="T388" s="54"/>
      <c r="AT388" s="15" t="s">
        <v>124</v>
      </c>
      <c r="AU388" s="15" t="s">
        <v>81</v>
      </c>
    </row>
    <row r="389" spans="2:65" s="1" customFormat="1" ht="24.2" customHeight="1">
      <c r="B389" s="131"/>
      <c r="C389" s="150" t="s">
        <v>775</v>
      </c>
      <c r="D389" s="150" t="s">
        <v>155</v>
      </c>
      <c r="E389" s="151" t="s">
        <v>776</v>
      </c>
      <c r="F389" s="152" t="s">
        <v>777</v>
      </c>
      <c r="G389" s="153" t="s">
        <v>420</v>
      </c>
      <c r="H389" s="154">
        <v>3</v>
      </c>
      <c r="I389" s="155"/>
      <c r="J389" s="156">
        <f>ROUND(I389*H389,2)</f>
        <v>0</v>
      </c>
      <c r="K389" s="157"/>
      <c r="L389" s="158"/>
      <c r="M389" s="159" t="s">
        <v>1</v>
      </c>
      <c r="N389" s="160" t="s">
        <v>36</v>
      </c>
      <c r="P389" s="142">
        <f>O389*H389</f>
        <v>0</v>
      </c>
      <c r="Q389" s="142">
        <v>2.5000000000000001E-3</v>
      </c>
      <c r="R389" s="142">
        <f>Q389*H389</f>
        <v>7.4999999999999997E-3</v>
      </c>
      <c r="S389" s="142">
        <v>0</v>
      </c>
      <c r="T389" s="143">
        <f>S389*H389</f>
        <v>0</v>
      </c>
      <c r="AR389" s="144" t="s">
        <v>149</v>
      </c>
      <c r="AT389" s="144" t="s">
        <v>155</v>
      </c>
      <c r="AU389" s="144" t="s">
        <v>81</v>
      </c>
      <c r="AY389" s="15" t="s">
        <v>114</v>
      </c>
      <c r="BE389" s="145">
        <f>IF(N389="základní",J389,0)</f>
        <v>0</v>
      </c>
      <c r="BF389" s="145">
        <f>IF(N389="snížená",J389,0)</f>
        <v>0</v>
      </c>
      <c r="BG389" s="145">
        <f>IF(N389="zákl. přenesená",J389,0)</f>
        <v>0</v>
      </c>
      <c r="BH389" s="145">
        <f>IF(N389="sníž. přenesená",J389,0)</f>
        <v>0</v>
      </c>
      <c r="BI389" s="145">
        <f>IF(N389="nulová",J389,0)</f>
        <v>0</v>
      </c>
      <c r="BJ389" s="15" t="s">
        <v>79</v>
      </c>
      <c r="BK389" s="145">
        <f>ROUND(I389*H389,2)</f>
        <v>0</v>
      </c>
      <c r="BL389" s="15" t="s">
        <v>119</v>
      </c>
      <c r="BM389" s="144" t="s">
        <v>778</v>
      </c>
    </row>
    <row r="390" spans="2:65" s="1" customFormat="1" ht="19.5">
      <c r="B390" s="30"/>
      <c r="D390" s="146" t="s">
        <v>124</v>
      </c>
      <c r="F390" s="147" t="s">
        <v>425</v>
      </c>
      <c r="I390" s="148"/>
      <c r="L390" s="30"/>
      <c r="M390" s="149"/>
      <c r="T390" s="54"/>
      <c r="AT390" s="15" t="s">
        <v>124</v>
      </c>
      <c r="AU390" s="15" t="s">
        <v>81</v>
      </c>
    </row>
    <row r="391" spans="2:65" s="1" customFormat="1" ht="16.5" customHeight="1">
      <c r="B391" s="131"/>
      <c r="C391" s="132" t="s">
        <v>779</v>
      </c>
      <c r="D391" s="132" t="s">
        <v>115</v>
      </c>
      <c r="E391" s="133" t="s">
        <v>780</v>
      </c>
      <c r="F391" s="134" t="s">
        <v>781</v>
      </c>
      <c r="G391" s="135" t="s">
        <v>420</v>
      </c>
      <c r="H391" s="136">
        <v>3</v>
      </c>
      <c r="I391" s="137"/>
      <c r="J391" s="138">
        <f>ROUND(I391*H391,2)</f>
        <v>0</v>
      </c>
      <c r="K391" s="139"/>
      <c r="L391" s="30"/>
      <c r="M391" s="140" t="s">
        <v>1</v>
      </c>
      <c r="N391" s="141" t="s">
        <v>36</v>
      </c>
      <c r="P391" s="142">
        <f>O391*H391</f>
        <v>0</v>
      </c>
      <c r="Q391" s="142">
        <v>3.3E-4</v>
      </c>
      <c r="R391" s="142">
        <f>Q391*H391</f>
        <v>9.8999999999999999E-4</v>
      </c>
      <c r="S391" s="142">
        <v>0</v>
      </c>
      <c r="T391" s="143">
        <f>S391*H391</f>
        <v>0</v>
      </c>
      <c r="AR391" s="144" t="s">
        <v>119</v>
      </c>
      <c r="AT391" s="144" t="s">
        <v>115</v>
      </c>
      <c r="AU391" s="144" t="s">
        <v>81</v>
      </c>
      <c r="AY391" s="15" t="s">
        <v>114</v>
      </c>
      <c r="BE391" s="145">
        <f>IF(N391="základní",J391,0)</f>
        <v>0</v>
      </c>
      <c r="BF391" s="145">
        <f>IF(N391="snížená",J391,0)</f>
        <v>0</v>
      </c>
      <c r="BG391" s="145">
        <f>IF(N391="zákl. přenesená",J391,0)</f>
        <v>0</v>
      </c>
      <c r="BH391" s="145">
        <f>IF(N391="sníž. přenesená",J391,0)</f>
        <v>0</v>
      </c>
      <c r="BI391" s="145">
        <f>IF(N391="nulová",J391,0)</f>
        <v>0</v>
      </c>
      <c r="BJ391" s="15" t="s">
        <v>79</v>
      </c>
      <c r="BK391" s="145">
        <f>ROUND(I391*H391,2)</f>
        <v>0</v>
      </c>
      <c r="BL391" s="15" t="s">
        <v>119</v>
      </c>
      <c r="BM391" s="144" t="s">
        <v>782</v>
      </c>
    </row>
    <row r="392" spans="2:65" s="1" customFormat="1" ht="29.25">
      <c r="B392" s="30"/>
      <c r="D392" s="146" t="s">
        <v>124</v>
      </c>
      <c r="F392" s="147" t="s">
        <v>783</v>
      </c>
      <c r="I392" s="148"/>
      <c r="L392" s="30"/>
      <c r="M392" s="149"/>
      <c r="T392" s="54"/>
      <c r="AT392" s="15" t="s">
        <v>124</v>
      </c>
      <c r="AU392" s="15" t="s">
        <v>81</v>
      </c>
    </row>
    <row r="393" spans="2:65" s="1" customFormat="1" ht="16.5" customHeight="1">
      <c r="B393" s="131"/>
      <c r="C393" s="132" t="s">
        <v>784</v>
      </c>
      <c r="D393" s="132" t="s">
        <v>115</v>
      </c>
      <c r="E393" s="133" t="s">
        <v>785</v>
      </c>
      <c r="F393" s="134" t="s">
        <v>786</v>
      </c>
      <c r="G393" s="135" t="s">
        <v>133</v>
      </c>
      <c r="H393" s="136">
        <v>237.5</v>
      </c>
      <c r="I393" s="137"/>
      <c r="J393" s="138">
        <f>ROUND(I393*H393,2)</f>
        <v>0</v>
      </c>
      <c r="K393" s="139"/>
      <c r="L393" s="30"/>
      <c r="M393" s="140" t="s">
        <v>1</v>
      </c>
      <c r="N393" s="141" t="s">
        <v>36</v>
      </c>
      <c r="P393" s="142">
        <f>O393*H393</f>
        <v>0</v>
      </c>
      <c r="Q393" s="142">
        <v>1.9000000000000001E-4</v>
      </c>
      <c r="R393" s="142">
        <f>Q393*H393</f>
        <v>4.5125000000000005E-2</v>
      </c>
      <c r="S393" s="142">
        <v>0</v>
      </c>
      <c r="T393" s="143">
        <f>S393*H393</f>
        <v>0</v>
      </c>
      <c r="AR393" s="144" t="s">
        <v>119</v>
      </c>
      <c r="AT393" s="144" t="s">
        <v>115</v>
      </c>
      <c r="AU393" s="144" t="s">
        <v>81</v>
      </c>
      <c r="AY393" s="15" t="s">
        <v>114</v>
      </c>
      <c r="BE393" s="145">
        <f>IF(N393="základní",J393,0)</f>
        <v>0</v>
      </c>
      <c r="BF393" s="145">
        <f>IF(N393="snížená",J393,0)</f>
        <v>0</v>
      </c>
      <c r="BG393" s="145">
        <f>IF(N393="zákl. přenesená",J393,0)</f>
        <v>0</v>
      </c>
      <c r="BH393" s="145">
        <f>IF(N393="sníž. přenesená",J393,0)</f>
        <v>0</v>
      </c>
      <c r="BI393" s="145">
        <f>IF(N393="nulová",J393,0)</f>
        <v>0</v>
      </c>
      <c r="BJ393" s="15" t="s">
        <v>79</v>
      </c>
      <c r="BK393" s="145">
        <f>ROUND(I393*H393,2)</f>
        <v>0</v>
      </c>
      <c r="BL393" s="15" t="s">
        <v>119</v>
      </c>
      <c r="BM393" s="144" t="s">
        <v>787</v>
      </c>
    </row>
    <row r="394" spans="2:65" s="12" customFormat="1" ht="11.25">
      <c r="B394" s="161"/>
      <c r="D394" s="146" t="s">
        <v>160</v>
      </c>
      <c r="E394" s="167" t="s">
        <v>1</v>
      </c>
      <c r="F394" s="162" t="s">
        <v>788</v>
      </c>
      <c r="H394" s="163">
        <v>172.7</v>
      </c>
      <c r="I394" s="164"/>
      <c r="L394" s="161"/>
      <c r="M394" s="165"/>
      <c r="T394" s="166"/>
      <c r="AT394" s="167" t="s">
        <v>160</v>
      </c>
      <c r="AU394" s="167" t="s">
        <v>81</v>
      </c>
      <c r="AV394" s="12" t="s">
        <v>81</v>
      </c>
      <c r="AW394" s="12" t="s">
        <v>28</v>
      </c>
      <c r="AX394" s="12" t="s">
        <v>71</v>
      </c>
      <c r="AY394" s="167" t="s">
        <v>114</v>
      </c>
    </row>
    <row r="395" spans="2:65" s="12" customFormat="1" ht="11.25">
      <c r="B395" s="161"/>
      <c r="D395" s="146" t="s">
        <v>160</v>
      </c>
      <c r="E395" s="167" t="s">
        <v>1</v>
      </c>
      <c r="F395" s="162" t="s">
        <v>789</v>
      </c>
      <c r="H395" s="163">
        <v>64.8</v>
      </c>
      <c r="I395" s="164"/>
      <c r="L395" s="161"/>
      <c r="M395" s="165"/>
      <c r="T395" s="166"/>
      <c r="AT395" s="167" t="s">
        <v>160</v>
      </c>
      <c r="AU395" s="167" t="s">
        <v>81</v>
      </c>
      <c r="AV395" s="12" t="s">
        <v>81</v>
      </c>
      <c r="AW395" s="12" t="s">
        <v>28</v>
      </c>
      <c r="AX395" s="12" t="s">
        <v>71</v>
      </c>
      <c r="AY395" s="167" t="s">
        <v>114</v>
      </c>
    </row>
    <row r="396" spans="2:65" s="13" customFormat="1" ht="11.25">
      <c r="B396" s="168"/>
      <c r="D396" s="146" t="s">
        <v>160</v>
      </c>
      <c r="E396" s="169" t="s">
        <v>1</v>
      </c>
      <c r="F396" s="170" t="s">
        <v>228</v>
      </c>
      <c r="H396" s="171">
        <v>237.5</v>
      </c>
      <c r="I396" s="172"/>
      <c r="L396" s="168"/>
      <c r="M396" s="173"/>
      <c r="T396" s="174"/>
      <c r="AT396" s="169" t="s">
        <v>160</v>
      </c>
      <c r="AU396" s="169" t="s">
        <v>81</v>
      </c>
      <c r="AV396" s="13" t="s">
        <v>119</v>
      </c>
      <c r="AW396" s="13" t="s">
        <v>28</v>
      </c>
      <c r="AX396" s="13" t="s">
        <v>79</v>
      </c>
      <c r="AY396" s="169" t="s">
        <v>114</v>
      </c>
    </row>
    <row r="397" spans="2:65" s="1" customFormat="1" ht="16.5" customHeight="1">
      <c r="B397" s="131"/>
      <c r="C397" s="132" t="s">
        <v>790</v>
      </c>
      <c r="D397" s="132" t="s">
        <v>115</v>
      </c>
      <c r="E397" s="133" t="s">
        <v>791</v>
      </c>
      <c r="F397" s="134" t="s">
        <v>792</v>
      </c>
      <c r="G397" s="135" t="s">
        <v>133</v>
      </c>
      <c r="H397" s="136">
        <v>459.8</v>
      </c>
      <c r="I397" s="137"/>
      <c r="J397" s="138">
        <f>ROUND(I397*H397,2)</f>
        <v>0</v>
      </c>
      <c r="K397" s="139"/>
      <c r="L397" s="30"/>
      <c r="M397" s="140" t="s">
        <v>1</v>
      </c>
      <c r="N397" s="141" t="s">
        <v>36</v>
      </c>
      <c r="P397" s="142">
        <f>O397*H397</f>
        <v>0</v>
      </c>
      <c r="Q397" s="142">
        <v>9.0000000000000006E-5</v>
      </c>
      <c r="R397" s="142">
        <f>Q397*H397</f>
        <v>4.1382000000000002E-2</v>
      </c>
      <c r="S397" s="142">
        <v>0</v>
      </c>
      <c r="T397" s="143">
        <f>S397*H397</f>
        <v>0</v>
      </c>
      <c r="AR397" s="144" t="s">
        <v>119</v>
      </c>
      <c r="AT397" s="144" t="s">
        <v>115</v>
      </c>
      <c r="AU397" s="144" t="s">
        <v>81</v>
      </c>
      <c r="AY397" s="15" t="s">
        <v>114</v>
      </c>
      <c r="BE397" s="145">
        <f>IF(N397="základní",J397,0)</f>
        <v>0</v>
      </c>
      <c r="BF397" s="145">
        <f>IF(N397="snížená",J397,0)</f>
        <v>0</v>
      </c>
      <c r="BG397" s="145">
        <f>IF(N397="zákl. přenesená",J397,0)</f>
        <v>0</v>
      </c>
      <c r="BH397" s="145">
        <f>IF(N397="sníž. přenesená",J397,0)</f>
        <v>0</v>
      </c>
      <c r="BI397" s="145">
        <f>IF(N397="nulová",J397,0)</f>
        <v>0</v>
      </c>
      <c r="BJ397" s="15" t="s">
        <v>79</v>
      </c>
      <c r="BK397" s="145">
        <f>ROUND(I397*H397,2)</f>
        <v>0</v>
      </c>
      <c r="BL397" s="15" t="s">
        <v>119</v>
      </c>
      <c r="BM397" s="144" t="s">
        <v>793</v>
      </c>
    </row>
    <row r="398" spans="2:65" s="12" customFormat="1" ht="22.5">
      <c r="B398" s="161"/>
      <c r="D398" s="146" t="s">
        <v>160</v>
      </c>
      <c r="E398" s="167" t="s">
        <v>1</v>
      </c>
      <c r="F398" s="162" t="s">
        <v>794</v>
      </c>
      <c r="H398" s="163">
        <v>172.7</v>
      </c>
      <c r="I398" s="164"/>
      <c r="L398" s="161"/>
      <c r="M398" s="165"/>
      <c r="T398" s="166"/>
      <c r="AT398" s="167" t="s">
        <v>160</v>
      </c>
      <c r="AU398" s="167" t="s">
        <v>81</v>
      </c>
      <c r="AV398" s="12" t="s">
        <v>81</v>
      </c>
      <c r="AW398" s="12" t="s">
        <v>28</v>
      </c>
      <c r="AX398" s="12" t="s">
        <v>71</v>
      </c>
      <c r="AY398" s="167" t="s">
        <v>114</v>
      </c>
    </row>
    <row r="399" spans="2:65" s="12" customFormat="1" ht="22.5">
      <c r="B399" s="161"/>
      <c r="D399" s="146" t="s">
        <v>160</v>
      </c>
      <c r="E399" s="167" t="s">
        <v>1</v>
      </c>
      <c r="F399" s="162" t="s">
        <v>795</v>
      </c>
      <c r="H399" s="163">
        <v>158.4</v>
      </c>
      <c r="I399" s="164"/>
      <c r="L399" s="161"/>
      <c r="M399" s="165"/>
      <c r="T399" s="166"/>
      <c r="AT399" s="167" t="s">
        <v>160</v>
      </c>
      <c r="AU399" s="167" t="s">
        <v>81</v>
      </c>
      <c r="AV399" s="12" t="s">
        <v>81</v>
      </c>
      <c r="AW399" s="12" t="s">
        <v>28</v>
      </c>
      <c r="AX399" s="12" t="s">
        <v>71</v>
      </c>
      <c r="AY399" s="167" t="s">
        <v>114</v>
      </c>
    </row>
    <row r="400" spans="2:65" s="12" customFormat="1" ht="11.25">
      <c r="B400" s="161"/>
      <c r="D400" s="146" t="s">
        <v>160</v>
      </c>
      <c r="E400" s="167" t="s">
        <v>1</v>
      </c>
      <c r="F400" s="162" t="s">
        <v>796</v>
      </c>
      <c r="H400" s="163">
        <v>4.4000000000000004</v>
      </c>
      <c r="I400" s="164"/>
      <c r="L400" s="161"/>
      <c r="M400" s="165"/>
      <c r="T400" s="166"/>
      <c r="AT400" s="167" t="s">
        <v>160</v>
      </c>
      <c r="AU400" s="167" t="s">
        <v>81</v>
      </c>
      <c r="AV400" s="12" t="s">
        <v>81</v>
      </c>
      <c r="AW400" s="12" t="s">
        <v>28</v>
      </c>
      <c r="AX400" s="12" t="s">
        <v>71</v>
      </c>
      <c r="AY400" s="167" t="s">
        <v>114</v>
      </c>
    </row>
    <row r="401" spans="2:65" s="12" customFormat="1" ht="22.5">
      <c r="B401" s="161"/>
      <c r="D401" s="146" t="s">
        <v>160</v>
      </c>
      <c r="E401" s="167" t="s">
        <v>1</v>
      </c>
      <c r="F401" s="162" t="s">
        <v>797</v>
      </c>
      <c r="H401" s="163">
        <v>59.4</v>
      </c>
      <c r="I401" s="164"/>
      <c r="L401" s="161"/>
      <c r="M401" s="165"/>
      <c r="T401" s="166"/>
      <c r="AT401" s="167" t="s">
        <v>160</v>
      </c>
      <c r="AU401" s="167" t="s">
        <v>81</v>
      </c>
      <c r="AV401" s="12" t="s">
        <v>81</v>
      </c>
      <c r="AW401" s="12" t="s">
        <v>28</v>
      </c>
      <c r="AX401" s="12" t="s">
        <v>71</v>
      </c>
      <c r="AY401" s="167" t="s">
        <v>114</v>
      </c>
    </row>
    <row r="402" spans="2:65" s="12" customFormat="1" ht="22.5">
      <c r="B402" s="161"/>
      <c r="D402" s="146" t="s">
        <v>160</v>
      </c>
      <c r="E402" s="167" t="s">
        <v>1</v>
      </c>
      <c r="F402" s="162" t="s">
        <v>798</v>
      </c>
      <c r="H402" s="163">
        <v>48.4</v>
      </c>
      <c r="I402" s="164"/>
      <c r="L402" s="161"/>
      <c r="M402" s="165"/>
      <c r="T402" s="166"/>
      <c r="AT402" s="167" t="s">
        <v>160</v>
      </c>
      <c r="AU402" s="167" t="s">
        <v>81</v>
      </c>
      <c r="AV402" s="12" t="s">
        <v>81</v>
      </c>
      <c r="AW402" s="12" t="s">
        <v>28</v>
      </c>
      <c r="AX402" s="12" t="s">
        <v>71</v>
      </c>
      <c r="AY402" s="167" t="s">
        <v>114</v>
      </c>
    </row>
    <row r="403" spans="2:65" s="12" customFormat="1" ht="22.5">
      <c r="B403" s="161"/>
      <c r="D403" s="146" t="s">
        <v>160</v>
      </c>
      <c r="E403" s="167" t="s">
        <v>1</v>
      </c>
      <c r="F403" s="162" t="s">
        <v>799</v>
      </c>
      <c r="H403" s="163">
        <v>16.5</v>
      </c>
      <c r="I403" s="164"/>
      <c r="L403" s="161"/>
      <c r="M403" s="165"/>
      <c r="T403" s="166"/>
      <c r="AT403" s="167" t="s">
        <v>160</v>
      </c>
      <c r="AU403" s="167" t="s">
        <v>81</v>
      </c>
      <c r="AV403" s="12" t="s">
        <v>81</v>
      </c>
      <c r="AW403" s="12" t="s">
        <v>28</v>
      </c>
      <c r="AX403" s="12" t="s">
        <v>71</v>
      </c>
      <c r="AY403" s="167" t="s">
        <v>114</v>
      </c>
    </row>
    <row r="404" spans="2:65" s="13" customFormat="1" ht="11.25">
      <c r="B404" s="168"/>
      <c r="D404" s="146" t="s">
        <v>160</v>
      </c>
      <c r="E404" s="169" t="s">
        <v>1</v>
      </c>
      <c r="F404" s="170" t="s">
        <v>228</v>
      </c>
      <c r="H404" s="171">
        <v>459.79999999999995</v>
      </c>
      <c r="I404" s="172"/>
      <c r="L404" s="168"/>
      <c r="M404" s="173"/>
      <c r="T404" s="174"/>
      <c r="AT404" s="169" t="s">
        <v>160</v>
      </c>
      <c r="AU404" s="169" t="s">
        <v>81</v>
      </c>
      <c r="AV404" s="13" t="s">
        <v>119</v>
      </c>
      <c r="AW404" s="13" t="s">
        <v>28</v>
      </c>
      <c r="AX404" s="13" t="s">
        <v>79</v>
      </c>
      <c r="AY404" s="169" t="s">
        <v>114</v>
      </c>
    </row>
    <row r="405" spans="2:65" s="1" customFormat="1" ht="16.5" customHeight="1">
      <c r="B405" s="131"/>
      <c r="C405" s="132" t="s">
        <v>800</v>
      </c>
      <c r="D405" s="132" t="s">
        <v>115</v>
      </c>
      <c r="E405" s="133" t="s">
        <v>801</v>
      </c>
      <c r="F405" s="134" t="s">
        <v>802</v>
      </c>
      <c r="G405" s="135" t="s">
        <v>473</v>
      </c>
      <c r="H405" s="136">
        <v>9</v>
      </c>
      <c r="I405" s="137"/>
      <c r="J405" s="138">
        <f>ROUND(I405*H405,2)</f>
        <v>0</v>
      </c>
      <c r="K405" s="139"/>
      <c r="L405" s="30"/>
      <c r="M405" s="140" t="s">
        <v>1</v>
      </c>
      <c r="N405" s="141" t="s">
        <v>36</v>
      </c>
      <c r="P405" s="142">
        <f>O405*H405</f>
        <v>0</v>
      </c>
      <c r="Q405" s="142">
        <v>0</v>
      </c>
      <c r="R405" s="142">
        <f>Q405*H405</f>
        <v>0</v>
      </c>
      <c r="S405" s="142">
        <v>0</v>
      </c>
      <c r="T405" s="143">
        <f>S405*H405</f>
        <v>0</v>
      </c>
      <c r="AR405" s="144" t="s">
        <v>119</v>
      </c>
      <c r="AT405" s="144" t="s">
        <v>115</v>
      </c>
      <c r="AU405" s="144" t="s">
        <v>81</v>
      </c>
      <c r="AY405" s="15" t="s">
        <v>114</v>
      </c>
      <c r="BE405" s="145">
        <f>IF(N405="základní",J405,0)</f>
        <v>0</v>
      </c>
      <c r="BF405" s="145">
        <f>IF(N405="snížená",J405,0)</f>
        <v>0</v>
      </c>
      <c r="BG405" s="145">
        <f>IF(N405="zákl. přenesená",J405,0)</f>
        <v>0</v>
      </c>
      <c r="BH405" s="145">
        <f>IF(N405="sníž. přenesená",J405,0)</f>
        <v>0</v>
      </c>
      <c r="BI405" s="145">
        <f>IF(N405="nulová",J405,0)</f>
        <v>0</v>
      </c>
      <c r="BJ405" s="15" t="s">
        <v>79</v>
      </c>
      <c r="BK405" s="145">
        <f>ROUND(I405*H405,2)</f>
        <v>0</v>
      </c>
      <c r="BL405" s="15" t="s">
        <v>119</v>
      </c>
      <c r="BM405" s="144" t="s">
        <v>803</v>
      </c>
    </row>
    <row r="406" spans="2:65" s="1" customFormat="1" ht="19.5">
      <c r="B406" s="30"/>
      <c r="D406" s="146" t="s">
        <v>124</v>
      </c>
      <c r="F406" s="147" t="s">
        <v>804</v>
      </c>
      <c r="I406" s="148"/>
      <c r="L406" s="30"/>
      <c r="M406" s="149"/>
      <c r="T406" s="54"/>
      <c r="AT406" s="15" t="s">
        <v>124</v>
      </c>
      <c r="AU406" s="15" t="s">
        <v>81</v>
      </c>
    </row>
    <row r="407" spans="2:65" s="1" customFormat="1" ht="16.5" customHeight="1">
      <c r="B407" s="131"/>
      <c r="C407" s="132" t="s">
        <v>805</v>
      </c>
      <c r="D407" s="132" t="s">
        <v>115</v>
      </c>
      <c r="E407" s="133" t="s">
        <v>806</v>
      </c>
      <c r="F407" s="134" t="s">
        <v>807</v>
      </c>
      <c r="G407" s="135" t="s">
        <v>473</v>
      </c>
      <c r="H407" s="136">
        <v>1</v>
      </c>
      <c r="I407" s="137"/>
      <c r="J407" s="138">
        <f>ROUND(I407*H407,2)</f>
        <v>0</v>
      </c>
      <c r="K407" s="139"/>
      <c r="L407" s="30"/>
      <c r="M407" s="140" t="s">
        <v>1</v>
      </c>
      <c r="N407" s="141" t="s">
        <v>36</v>
      </c>
      <c r="P407" s="142">
        <f>O407*H407</f>
        <v>0</v>
      </c>
      <c r="Q407" s="142">
        <v>0</v>
      </c>
      <c r="R407" s="142">
        <f>Q407*H407</f>
        <v>0</v>
      </c>
      <c r="S407" s="142">
        <v>0</v>
      </c>
      <c r="T407" s="143">
        <f>S407*H407</f>
        <v>0</v>
      </c>
      <c r="AR407" s="144" t="s">
        <v>119</v>
      </c>
      <c r="AT407" s="144" t="s">
        <v>115</v>
      </c>
      <c r="AU407" s="144" t="s">
        <v>81</v>
      </c>
      <c r="AY407" s="15" t="s">
        <v>114</v>
      </c>
      <c r="BE407" s="145">
        <f>IF(N407="základní",J407,0)</f>
        <v>0</v>
      </c>
      <c r="BF407" s="145">
        <f>IF(N407="snížená",J407,0)</f>
        <v>0</v>
      </c>
      <c r="BG407" s="145">
        <f>IF(N407="zákl. přenesená",J407,0)</f>
        <v>0</v>
      </c>
      <c r="BH407" s="145">
        <f>IF(N407="sníž. přenesená",J407,0)</f>
        <v>0</v>
      </c>
      <c r="BI407" s="145">
        <f>IF(N407="nulová",J407,0)</f>
        <v>0</v>
      </c>
      <c r="BJ407" s="15" t="s">
        <v>79</v>
      </c>
      <c r="BK407" s="145">
        <f>ROUND(I407*H407,2)</f>
        <v>0</v>
      </c>
      <c r="BL407" s="15" t="s">
        <v>119</v>
      </c>
      <c r="BM407" s="144" t="s">
        <v>808</v>
      </c>
    </row>
    <row r="408" spans="2:65" s="1" customFormat="1" ht="29.25">
      <c r="B408" s="30"/>
      <c r="D408" s="146" t="s">
        <v>124</v>
      </c>
      <c r="F408" s="147" t="s">
        <v>809</v>
      </c>
      <c r="I408" s="148"/>
      <c r="L408" s="30"/>
      <c r="M408" s="149"/>
      <c r="T408" s="54"/>
      <c r="AT408" s="15" t="s">
        <v>124</v>
      </c>
      <c r="AU408" s="15" t="s">
        <v>81</v>
      </c>
    </row>
    <row r="409" spans="2:65" s="1" customFormat="1" ht="16.5" customHeight="1">
      <c r="B409" s="131"/>
      <c r="C409" s="132" t="s">
        <v>810</v>
      </c>
      <c r="D409" s="132" t="s">
        <v>115</v>
      </c>
      <c r="E409" s="133" t="s">
        <v>811</v>
      </c>
      <c r="F409" s="134" t="s">
        <v>812</v>
      </c>
      <c r="G409" s="135" t="s">
        <v>473</v>
      </c>
      <c r="H409" s="136">
        <v>2</v>
      </c>
      <c r="I409" s="137"/>
      <c r="J409" s="138">
        <f>ROUND(I409*H409,2)</f>
        <v>0</v>
      </c>
      <c r="K409" s="139"/>
      <c r="L409" s="30"/>
      <c r="M409" s="140" t="s">
        <v>1</v>
      </c>
      <c r="N409" s="141" t="s">
        <v>36</v>
      </c>
      <c r="P409" s="142">
        <f>O409*H409</f>
        <v>0</v>
      </c>
      <c r="Q409" s="142">
        <v>0</v>
      </c>
      <c r="R409" s="142">
        <f>Q409*H409</f>
        <v>0</v>
      </c>
      <c r="S409" s="142">
        <v>0</v>
      </c>
      <c r="T409" s="143">
        <f>S409*H409</f>
        <v>0</v>
      </c>
      <c r="AR409" s="144" t="s">
        <v>119</v>
      </c>
      <c r="AT409" s="144" t="s">
        <v>115</v>
      </c>
      <c r="AU409" s="144" t="s">
        <v>81</v>
      </c>
      <c r="AY409" s="15" t="s">
        <v>114</v>
      </c>
      <c r="BE409" s="145">
        <f>IF(N409="základní",J409,0)</f>
        <v>0</v>
      </c>
      <c r="BF409" s="145">
        <f>IF(N409="snížená",J409,0)</f>
        <v>0</v>
      </c>
      <c r="BG409" s="145">
        <f>IF(N409="zákl. přenesená",J409,0)</f>
        <v>0</v>
      </c>
      <c r="BH409" s="145">
        <f>IF(N409="sníž. přenesená",J409,0)</f>
        <v>0</v>
      </c>
      <c r="BI409" s="145">
        <f>IF(N409="nulová",J409,0)</f>
        <v>0</v>
      </c>
      <c r="BJ409" s="15" t="s">
        <v>79</v>
      </c>
      <c r="BK409" s="145">
        <f>ROUND(I409*H409,2)</f>
        <v>0</v>
      </c>
      <c r="BL409" s="15" t="s">
        <v>119</v>
      </c>
      <c r="BM409" s="144" t="s">
        <v>813</v>
      </c>
    </row>
    <row r="410" spans="2:65" s="1" customFormat="1" ht="29.25">
      <c r="B410" s="30"/>
      <c r="D410" s="146" t="s">
        <v>124</v>
      </c>
      <c r="F410" s="147" t="s">
        <v>814</v>
      </c>
      <c r="I410" s="148"/>
      <c r="L410" s="30"/>
      <c r="M410" s="149"/>
      <c r="T410" s="54"/>
      <c r="AT410" s="15" t="s">
        <v>124</v>
      </c>
      <c r="AU410" s="15" t="s">
        <v>81</v>
      </c>
    </row>
    <row r="411" spans="2:65" s="1" customFormat="1" ht="16.5" customHeight="1">
      <c r="B411" s="131"/>
      <c r="C411" s="132" t="s">
        <v>815</v>
      </c>
      <c r="D411" s="132" t="s">
        <v>115</v>
      </c>
      <c r="E411" s="133" t="s">
        <v>816</v>
      </c>
      <c r="F411" s="134" t="s">
        <v>817</v>
      </c>
      <c r="G411" s="135" t="s">
        <v>473</v>
      </c>
      <c r="H411" s="136">
        <v>1</v>
      </c>
      <c r="I411" s="137"/>
      <c r="J411" s="138">
        <f>ROUND(I411*H411,2)</f>
        <v>0</v>
      </c>
      <c r="K411" s="139"/>
      <c r="L411" s="30"/>
      <c r="M411" s="140" t="s">
        <v>1</v>
      </c>
      <c r="N411" s="141" t="s">
        <v>36</v>
      </c>
      <c r="P411" s="142">
        <f>O411*H411</f>
        <v>0</v>
      </c>
      <c r="Q411" s="142">
        <v>0.27205000000000001</v>
      </c>
      <c r="R411" s="142">
        <f>Q411*H411</f>
        <v>0.27205000000000001</v>
      </c>
      <c r="S411" s="142">
        <v>0</v>
      </c>
      <c r="T411" s="143">
        <f>S411*H411</f>
        <v>0</v>
      </c>
      <c r="AR411" s="144" t="s">
        <v>119</v>
      </c>
      <c r="AT411" s="144" t="s">
        <v>115</v>
      </c>
      <c r="AU411" s="144" t="s">
        <v>81</v>
      </c>
      <c r="AY411" s="15" t="s">
        <v>114</v>
      </c>
      <c r="BE411" s="145">
        <f>IF(N411="základní",J411,0)</f>
        <v>0</v>
      </c>
      <c r="BF411" s="145">
        <f>IF(N411="snížená",J411,0)</f>
        <v>0</v>
      </c>
      <c r="BG411" s="145">
        <f>IF(N411="zákl. přenesená",J411,0)</f>
        <v>0</v>
      </c>
      <c r="BH411" s="145">
        <f>IF(N411="sníž. přenesená",J411,0)</f>
        <v>0</v>
      </c>
      <c r="BI411" s="145">
        <f>IF(N411="nulová",J411,0)</f>
        <v>0</v>
      </c>
      <c r="BJ411" s="15" t="s">
        <v>79</v>
      </c>
      <c r="BK411" s="145">
        <f>ROUND(I411*H411,2)</f>
        <v>0</v>
      </c>
      <c r="BL411" s="15" t="s">
        <v>119</v>
      </c>
      <c r="BM411" s="144" t="s">
        <v>818</v>
      </c>
    </row>
    <row r="412" spans="2:65" s="1" customFormat="1" ht="107.25">
      <c r="B412" s="30"/>
      <c r="D412" s="146" t="s">
        <v>124</v>
      </c>
      <c r="F412" s="147" t="s">
        <v>819</v>
      </c>
      <c r="I412" s="148"/>
      <c r="L412" s="30"/>
      <c r="M412" s="149"/>
      <c r="T412" s="54"/>
      <c r="AT412" s="15" t="s">
        <v>124</v>
      </c>
      <c r="AU412" s="15" t="s">
        <v>81</v>
      </c>
    </row>
    <row r="413" spans="2:65" s="1" customFormat="1" ht="16.5" customHeight="1">
      <c r="B413" s="131"/>
      <c r="C413" s="132" t="s">
        <v>820</v>
      </c>
      <c r="D413" s="132" t="s">
        <v>115</v>
      </c>
      <c r="E413" s="133" t="s">
        <v>821</v>
      </c>
      <c r="F413" s="134" t="s">
        <v>822</v>
      </c>
      <c r="G413" s="135" t="s">
        <v>473</v>
      </c>
      <c r="H413" s="136">
        <v>1</v>
      </c>
      <c r="I413" s="137"/>
      <c r="J413" s="138">
        <f>ROUND(I413*H413,2)</f>
        <v>0</v>
      </c>
      <c r="K413" s="139"/>
      <c r="L413" s="30"/>
      <c r="M413" s="140" t="s">
        <v>1</v>
      </c>
      <c r="N413" s="141" t="s">
        <v>36</v>
      </c>
      <c r="P413" s="142">
        <f>O413*H413</f>
        <v>0</v>
      </c>
      <c r="Q413" s="142">
        <v>0</v>
      </c>
      <c r="R413" s="142">
        <f>Q413*H413</f>
        <v>0</v>
      </c>
      <c r="S413" s="142">
        <v>0</v>
      </c>
      <c r="T413" s="143">
        <f>S413*H413</f>
        <v>0</v>
      </c>
      <c r="AR413" s="144" t="s">
        <v>119</v>
      </c>
      <c r="AT413" s="144" t="s">
        <v>115</v>
      </c>
      <c r="AU413" s="144" t="s">
        <v>81</v>
      </c>
      <c r="AY413" s="15" t="s">
        <v>114</v>
      </c>
      <c r="BE413" s="145">
        <f>IF(N413="základní",J413,0)</f>
        <v>0</v>
      </c>
      <c r="BF413" s="145">
        <f>IF(N413="snížená",J413,0)</f>
        <v>0</v>
      </c>
      <c r="BG413" s="145">
        <f>IF(N413="zákl. přenesená",J413,0)</f>
        <v>0</v>
      </c>
      <c r="BH413" s="145">
        <f>IF(N413="sníž. přenesená",J413,0)</f>
        <v>0</v>
      </c>
      <c r="BI413" s="145">
        <f>IF(N413="nulová",J413,0)</f>
        <v>0</v>
      </c>
      <c r="BJ413" s="15" t="s">
        <v>79</v>
      </c>
      <c r="BK413" s="145">
        <f>ROUND(I413*H413,2)</f>
        <v>0</v>
      </c>
      <c r="BL413" s="15" t="s">
        <v>119</v>
      </c>
      <c r="BM413" s="144" t="s">
        <v>823</v>
      </c>
    </row>
    <row r="414" spans="2:65" s="1" customFormat="1" ht="39">
      <c r="B414" s="30"/>
      <c r="D414" s="146" t="s">
        <v>124</v>
      </c>
      <c r="F414" s="147" t="s">
        <v>824</v>
      </c>
      <c r="I414" s="148"/>
      <c r="L414" s="30"/>
      <c r="M414" s="149"/>
      <c r="T414" s="54"/>
      <c r="AT414" s="15" t="s">
        <v>124</v>
      </c>
      <c r="AU414" s="15" t="s">
        <v>81</v>
      </c>
    </row>
    <row r="415" spans="2:65" s="1" customFormat="1" ht="16.5" customHeight="1">
      <c r="B415" s="131"/>
      <c r="C415" s="132" t="s">
        <v>825</v>
      </c>
      <c r="D415" s="132" t="s">
        <v>115</v>
      </c>
      <c r="E415" s="133" t="s">
        <v>826</v>
      </c>
      <c r="F415" s="134" t="s">
        <v>827</v>
      </c>
      <c r="G415" s="135" t="s">
        <v>473</v>
      </c>
      <c r="H415" s="136">
        <v>1</v>
      </c>
      <c r="I415" s="137"/>
      <c r="J415" s="138">
        <f>ROUND(I415*H415,2)</f>
        <v>0</v>
      </c>
      <c r="K415" s="139"/>
      <c r="L415" s="30"/>
      <c r="M415" s="140" t="s">
        <v>1</v>
      </c>
      <c r="N415" s="141" t="s">
        <v>36</v>
      </c>
      <c r="P415" s="142">
        <f>O415*H415</f>
        <v>0</v>
      </c>
      <c r="Q415" s="142">
        <v>0</v>
      </c>
      <c r="R415" s="142">
        <f>Q415*H415</f>
        <v>0</v>
      </c>
      <c r="S415" s="142">
        <v>0</v>
      </c>
      <c r="T415" s="143">
        <f>S415*H415</f>
        <v>0</v>
      </c>
      <c r="AR415" s="144" t="s">
        <v>119</v>
      </c>
      <c r="AT415" s="144" t="s">
        <v>115</v>
      </c>
      <c r="AU415" s="144" t="s">
        <v>81</v>
      </c>
      <c r="AY415" s="15" t="s">
        <v>114</v>
      </c>
      <c r="BE415" s="145">
        <f>IF(N415="základní",J415,0)</f>
        <v>0</v>
      </c>
      <c r="BF415" s="145">
        <f>IF(N415="snížená",J415,0)</f>
        <v>0</v>
      </c>
      <c r="BG415" s="145">
        <f>IF(N415="zákl. přenesená",J415,0)</f>
        <v>0</v>
      </c>
      <c r="BH415" s="145">
        <f>IF(N415="sníž. přenesená",J415,0)</f>
        <v>0</v>
      </c>
      <c r="BI415" s="145">
        <f>IF(N415="nulová",J415,0)</f>
        <v>0</v>
      </c>
      <c r="BJ415" s="15" t="s">
        <v>79</v>
      </c>
      <c r="BK415" s="145">
        <f>ROUND(I415*H415,2)</f>
        <v>0</v>
      </c>
      <c r="BL415" s="15" t="s">
        <v>119</v>
      </c>
      <c r="BM415" s="144" t="s">
        <v>828</v>
      </c>
    </row>
    <row r="416" spans="2:65" s="1" customFormat="1" ht="19.5">
      <c r="B416" s="30"/>
      <c r="D416" s="146" t="s">
        <v>124</v>
      </c>
      <c r="F416" s="147" t="s">
        <v>829</v>
      </c>
      <c r="I416" s="148"/>
      <c r="L416" s="30"/>
      <c r="M416" s="149"/>
      <c r="T416" s="54"/>
      <c r="AT416" s="15" t="s">
        <v>124</v>
      </c>
      <c r="AU416" s="15" t="s">
        <v>81</v>
      </c>
    </row>
    <row r="417" spans="2:65" s="1" customFormat="1" ht="16.5" customHeight="1">
      <c r="B417" s="131"/>
      <c r="C417" s="132" t="s">
        <v>830</v>
      </c>
      <c r="D417" s="132" t="s">
        <v>115</v>
      </c>
      <c r="E417" s="133" t="s">
        <v>831</v>
      </c>
      <c r="F417" s="134" t="s">
        <v>832</v>
      </c>
      <c r="G417" s="135" t="s">
        <v>133</v>
      </c>
      <c r="H417" s="136">
        <v>148</v>
      </c>
      <c r="I417" s="137"/>
      <c r="J417" s="138">
        <f>ROUND(I417*H417,2)</f>
        <v>0</v>
      </c>
      <c r="K417" s="139"/>
      <c r="L417" s="30"/>
      <c r="M417" s="140" t="s">
        <v>1</v>
      </c>
      <c r="N417" s="141" t="s">
        <v>36</v>
      </c>
      <c r="P417" s="142">
        <f>O417*H417</f>
        <v>0</v>
      </c>
      <c r="Q417" s="142">
        <v>0</v>
      </c>
      <c r="R417" s="142">
        <f>Q417*H417</f>
        <v>0</v>
      </c>
      <c r="S417" s="142">
        <v>0</v>
      </c>
      <c r="T417" s="143">
        <f>S417*H417</f>
        <v>0</v>
      </c>
      <c r="AR417" s="144" t="s">
        <v>119</v>
      </c>
      <c r="AT417" s="144" t="s">
        <v>115</v>
      </c>
      <c r="AU417" s="144" t="s">
        <v>81</v>
      </c>
      <c r="AY417" s="15" t="s">
        <v>114</v>
      </c>
      <c r="BE417" s="145">
        <f>IF(N417="základní",J417,0)</f>
        <v>0</v>
      </c>
      <c r="BF417" s="145">
        <f>IF(N417="snížená",J417,0)</f>
        <v>0</v>
      </c>
      <c r="BG417" s="145">
        <f>IF(N417="zákl. přenesená",J417,0)</f>
        <v>0</v>
      </c>
      <c r="BH417" s="145">
        <f>IF(N417="sníž. přenesená",J417,0)</f>
        <v>0</v>
      </c>
      <c r="BI417" s="145">
        <f>IF(N417="nulová",J417,0)</f>
        <v>0</v>
      </c>
      <c r="BJ417" s="15" t="s">
        <v>79</v>
      </c>
      <c r="BK417" s="145">
        <f>ROUND(I417*H417,2)</f>
        <v>0</v>
      </c>
      <c r="BL417" s="15" t="s">
        <v>119</v>
      </c>
      <c r="BM417" s="144" t="s">
        <v>833</v>
      </c>
    </row>
    <row r="418" spans="2:65" s="12" customFormat="1" ht="11.25">
      <c r="B418" s="161"/>
      <c r="D418" s="146" t="s">
        <v>160</v>
      </c>
      <c r="E418" s="167" t="s">
        <v>1</v>
      </c>
      <c r="F418" s="162" t="s">
        <v>834</v>
      </c>
      <c r="H418" s="163">
        <v>148</v>
      </c>
      <c r="I418" s="164"/>
      <c r="L418" s="161"/>
      <c r="M418" s="165"/>
      <c r="T418" s="166"/>
      <c r="AT418" s="167" t="s">
        <v>160</v>
      </c>
      <c r="AU418" s="167" t="s">
        <v>81</v>
      </c>
      <c r="AV418" s="12" t="s">
        <v>81</v>
      </c>
      <c r="AW418" s="12" t="s">
        <v>28</v>
      </c>
      <c r="AX418" s="12" t="s">
        <v>79</v>
      </c>
      <c r="AY418" s="167" t="s">
        <v>114</v>
      </c>
    </row>
    <row r="419" spans="2:65" s="1" customFormat="1" ht="21.75" customHeight="1">
      <c r="B419" s="131"/>
      <c r="C419" s="132" t="s">
        <v>835</v>
      </c>
      <c r="D419" s="132" t="s">
        <v>115</v>
      </c>
      <c r="E419" s="133" t="s">
        <v>836</v>
      </c>
      <c r="F419" s="134" t="s">
        <v>837</v>
      </c>
      <c r="G419" s="135" t="s">
        <v>133</v>
      </c>
      <c r="H419" s="136">
        <v>148</v>
      </c>
      <c r="I419" s="137"/>
      <c r="J419" s="138">
        <f>ROUND(I419*H419,2)</f>
        <v>0</v>
      </c>
      <c r="K419" s="139"/>
      <c r="L419" s="30"/>
      <c r="M419" s="140" t="s">
        <v>1</v>
      </c>
      <c r="N419" s="141" t="s">
        <v>36</v>
      </c>
      <c r="P419" s="142">
        <f>O419*H419</f>
        <v>0</v>
      </c>
      <c r="Q419" s="142">
        <v>0</v>
      </c>
      <c r="R419" s="142">
        <f>Q419*H419</f>
        <v>0</v>
      </c>
      <c r="S419" s="142">
        <v>0</v>
      </c>
      <c r="T419" s="143">
        <f>S419*H419</f>
        <v>0</v>
      </c>
      <c r="AR419" s="144" t="s">
        <v>119</v>
      </c>
      <c r="AT419" s="144" t="s">
        <v>115</v>
      </c>
      <c r="AU419" s="144" t="s">
        <v>81</v>
      </c>
      <c r="AY419" s="15" t="s">
        <v>114</v>
      </c>
      <c r="BE419" s="145">
        <f>IF(N419="základní",J419,0)</f>
        <v>0</v>
      </c>
      <c r="BF419" s="145">
        <f>IF(N419="snížená",J419,0)</f>
        <v>0</v>
      </c>
      <c r="BG419" s="145">
        <f>IF(N419="zákl. přenesená",J419,0)</f>
        <v>0</v>
      </c>
      <c r="BH419" s="145">
        <f>IF(N419="sníž. přenesená",J419,0)</f>
        <v>0</v>
      </c>
      <c r="BI419" s="145">
        <f>IF(N419="nulová",J419,0)</f>
        <v>0</v>
      </c>
      <c r="BJ419" s="15" t="s">
        <v>79</v>
      </c>
      <c r="BK419" s="145">
        <f>ROUND(I419*H419,2)</f>
        <v>0</v>
      </c>
      <c r="BL419" s="15" t="s">
        <v>119</v>
      </c>
      <c r="BM419" s="144" t="s">
        <v>838</v>
      </c>
    </row>
    <row r="420" spans="2:65" s="12" customFormat="1" ht="11.25">
      <c r="B420" s="161"/>
      <c r="D420" s="146" t="s">
        <v>160</v>
      </c>
      <c r="E420" s="167" t="s">
        <v>1</v>
      </c>
      <c r="F420" s="162" t="s">
        <v>834</v>
      </c>
      <c r="H420" s="163">
        <v>148</v>
      </c>
      <c r="I420" s="164"/>
      <c r="L420" s="161"/>
      <c r="M420" s="165"/>
      <c r="T420" s="166"/>
      <c r="AT420" s="167" t="s">
        <v>160</v>
      </c>
      <c r="AU420" s="167" t="s">
        <v>81</v>
      </c>
      <c r="AV420" s="12" t="s">
        <v>81</v>
      </c>
      <c r="AW420" s="12" t="s">
        <v>28</v>
      </c>
      <c r="AX420" s="12" t="s">
        <v>79</v>
      </c>
      <c r="AY420" s="167" t="s">
        <v>114</v>
      </c>
    </row>
    <row r="421" spans="2:65" s="1" customFormat="1" ht="24.2" customHeight="1">
      <c r="B421" s="131"/>
      <c r="C421" s="132" t="s">
        <v>839</v>
      </c>
      <c r="D421" s="132" t="s">
        <v>115</v>
      </c>
      <c r="E421" s="133" t="s">
        <v>840</v>
      </c>
      <c r="F421" s="134" t="s">
        <v>841</v>
      </c>
      <c r="G421" s="135" t="s">
        <v>473</v>
      </c>
      <c r="H421" s="136">
        <v>2</v>
      </c>
      <c r="I421" s="137"/>
      <c r="J421" s="138">
        <f>ROUND(I421*H421,2)</f>
        <v>0</v>
      </c>
      <c r="K421" s="139"/>
      <c r="L421" s="30"/>
      <c r="M421" s="140" t="s">
        <v>1</v>
      </c>
      <c r="N421" s="141" t="s">
        <v>36</v>
      </c>
      <c r="P421" s="142">
        <f>O421*H421</f>
        <v>0</v>
      </c>
      <c r="Q421" s="142">
        <v>0</v>
      </c>
      <c r="R421" s="142">
        <f>Q421*H421</f>
        <v>0</v>
      </c>
      <c r="S421" s="142">
        <v>0</v>
      </c>
      <c r="T421" s="143">
        <f>S421*H421</f>
        <v>0</v>
      </c>
      <c r="AR421" s="144" t="s">
        <v>119</v>
      </c>
      <c r="AT421" s="144" t="s">
        <v>115</v>
      </c>
      <c r="AU421" s="144" t="s">
        <v>81</v>
      </c>
      <c r="AY421" s="15" t="s">
        <v>114</v>
      </c>
      <c r="BE421" s="145">
        <f>IF(N421="základní",J421,0)</f>
        <v>0</v>
      </c>
      <c r="BF421" s="145">
        <f>IF(N421="snížená",J421,0)</f>
        <v>0</v>
      </c>
      <c r="BG421" s="145">
        <f>IF(N421="zákl. přenesená",J421,0)</f>
        <v>0</v>
      </c>
      <c r="BH421" s="145">
        <f>IF(N421="sníž. přenesená",J421,0)</f>
        <v>0</v>
      </c>
      <c r="BI421" s="145">
        <f>IF(N421="nulová",J421,0)</f>
        <v>0</v>
      </c>
      <c r="BJ421" s="15" t="s">
        <v>79</v>
      </c>
      <c r="BK421" s="145">
        <f>ROUND(I421*H421,2)</f>
        <v>0</v>
      </c>
      <c r="BL421" s="15" t="s">
        <v>119</v>
      </c>
      <c r="BM421" s="144" t="s">
        <v>842</v>
      </c>
    </row>
    <row r="422" spans="2:65" s="1" customFormat="1" ht="16.5" customHeight="1">
      <c r="B422" s="131"/>
      <c r="C422" s="132" t="s">
        <v>843</v>
      </c>
      <c r="D422" s="132" t="s">
        <v>115</v>
      </c>
      <c r="E422" s="133" t="s">
        <v>844</v>
      </c>
      <c r="F422" s="134" t="s">
        <v>845</v>
      </c>
      <c r="G422" s="135" t="s">
        <v>473</v>
      </c>
      <c r="H422" s="136">
        <v>1</v>
      </c>
      <c r="I422" s="137"/>
      <c r="J422" s="138">
        <f>ROUND(I422*H422,2)</f>
        <v>0</v>
      </c>
      <c r="K422" s="139"/>
      <c r="L422" s="30"/>
      <c r="M422" s="140" t="s">
        <v>1</v>
      </c>
      <c r="N422" s="141" t="s">
        <v>36</v>
      </c>
      <c r="P422" s="142">
        <f>O422*H422</f>
        <v>0</v>
      </c>
      <c r="Q422" s="142">
        <v>0</v>
      </c>
      <c r="R422" s="142">
        <f>Q422*H422</f>
        <v>0</v>
      </c>
      <c r="S422" s="142">
        <v>0</v>
      </c>
      <c r="T422" s="143">
        <f>S422*H422</f>
        <v>0</v>
      </c>
      <c r="AR422" s="144" t="s">
        <v>119</v>
      </c>
      <c r="AT422" s="144" t="s">
        <v>115</v>
      </c>
      <c r="AU422" s="144" t="s">
        <v>81</v>
      </c>
      <c r="AY422" s="15" t="s">
        <v>114</v>
      </c>
      <c r="BE422" s="145">
        <f>IF(N422="základní",J422,0)</f>
        <v>0</v>
      </c>
      <c r="BF422" s="145">
        <f>IF(N422="snížená",J422,0)</f>
        <v>0</v>
      </c>
      <c r="BG422" s="145">
        <f>IF(N422="zákl. přenesená",J422,0)</f>
        <v>0</v>
      </c>
      <c r="BH422" s="145">
        <f>IF(N422="sníž. přenesená",J422,0)</f>
        <v>0</v>
      </c>
      <c r="BI422" s="145">
        <f>IF(N422="nulová",J422,0)</f>
        <v>0</v>
      </c>
      <c r="BJ422" s="15" t="s">
        <v>79</v>
      </c>
      <c r="BK422" s="145">
        <f>ROUND(I422*H422,2)</f>
        <v>0</v>
      </c>
      <c r="BL422" s="15" t="s">
        <v>119</v>
      </c>
      <c r="BM422" s="144" t="s">
        <v>846</v>
      </c>
    </row>
    <row r="423" spans="2:65" s="1" customFormat="1" ht="78">
      <c r="B423" s="30"/>
      <c r="D423" s="146" t="s">
        <v>124</v>
      </c>
      <c r="F423" s="147" t="s">
        <v>847</v>
      </c>
      <c r="I423" s="148"/>
      <c r="L423" s="30"/>
      <c r="M423" s="149"/>
      <c r="T423" s="54"/>
      <c r="AT423" s="15" t="s">
        <v>124</v>
      </c>
      <c r="AU423" s="15" t="s">
        <v>81</v>
      </c>
    </row>
    <row r="424" spans="2:65" s="1" customFormat="1" ht="16.5" customHeight="1">
      <c r="B424" s="131"/>
      <c r="C424" s="132" t="s">
        <v>848</v>
      </c>
      <c r="D424" s="132" t="s">
        <v>115</v>
      </c>
      <c r="E424" s="133" t="s">
        <v>849</v>
      </c>
      <c r="F424" s="134" t="s">
        <v>850</v>
      </c>
      <c r="G424" s="135" t="s">
        <v>473</v>
      </c>
      <c r="H424" s="136">
        <v>1</v>
      </c>
      <c r="I424" s="137"/>
      <c r="J424" s="138">
        <f>ROUND(I424*H424,2)</f>
        <v>0</v>
      </c>
      <c r="K424" s="139"/>
      <c r="L424" s="30"/>
      <c r="M424" s="140" t="s">
        <v>1</v>
      </c>
      <c r="N424" s="141" t="s">
        <v>36</v>
      </c>
      <c r="P424" s="142">
        <f>O424*H424</f>
        <v>0</v>
      </c>
      <c r="Q424" s="142">
        <v>0</v>
      </c>
      <c r="R424" s="142">
        <f>Q424*H424</f>
        <v>0</v>
      </c>
      <c r="S424" s="142">
        <v>0</v>
      </c>
      <c r="T424" s="143">
        <f>S424*H424</f>
        <v>0</v>
      </c>
      <c r="AR424" s="144" t="s">
        <v>119</v>
      </c>
      <c r="AT424" s="144" t="s">
        <v>115</v>
      </c>
      <c r="AU424" s="144" t="s">
        <v>81</v>
      </c>
      <c r="AY424" s="15" t="s">
        <v>114</v>
      </c>
      <c r="BE424" s="145">
        <f>IF(N424="základní",J424,0)</f>
        <v>0</v>
      </c>
      <c r="BF424" s="145">
        <f>IF(N424="snížená",J424,0)</f>
        <v>0</v>
      </c>
      <c r="BG424" s="145">
        <f>IF(N424="zákl. přenesená",J424,0)</f>
        <v>0</v>
      </c>
      <c r="BH424" s="145">
        <f>IF(N424="sníž. přenesená",J424,0)</f>
        <v>0</v>
      </c>
      <c r="BI424" s="145">
        <f>IF(N424="nulová",J424,0)</f>
        <v>0</v>
      </c>
      <c r="BJ424" s="15" t="s">
        <v>79</v>
      </c>
      <c r="BK424" s="145">
        <f>ROUND(I424*H424,2)</f>
        <v>0</v>
      </c>
      <c r="BL424" s="15" t="s">
        <v>119</v>
      </c>
      <c r="BM424" s="144" t="s">
        <v>851</v>
      </c>
    </row>
    <row r="425" spans="2:65" s="1" customFormat="1" ht="87.75">
      <c r="B425" s="30"/>
      <c r="D425" s="146" t="s">
        <v>124</v>
      </c>
      <c r="F425" s="147" t="s">
        <v>852</v>
      </c>
      <c r="I425" s="148"/>
      <c r="L425" s="30"/>
      <c r="M425" s="149"/>
      <c r="T425" s="54"/>
      <c r="AT425" s="15" t="s">
        <v>124</v>
      </c>
      <c r="AU425" s="15" t="s">
        <v>81</v>
      </c>
    </row>
    <row r="426" spans="2:65" s="1" customFormat="1" ht="21.75" customHeight="1">
      <c r="B426" s="131"/>
      <c r="C426" s="132" t="s">
        <v>853</v>
      </c>
      <c r="D426" s="132" t="s">
        <v>115</v>
      </c>
      <c r="E426" s="133" t="s">
        <v>854</v>
      </c>
      <c r="F426" s="134" t="s">
        <v>855</v>
      </c>
      <c r="G426" s="135" t="s">
        <v>133</v>
      </c>
      <c r="H426" s="136">
        <v>5</v>
      </c>
      <c r="I426" s="137"/>
      <c r="J426" s="138">
        <f>ROUND(I426*H426,2)</f>
        <v>0</v>
      </c>
      <c r="K426" s="139"/>
      <c r="L426" s="30"/>
      <c r="M426" s="140" t="s">
        <v>1</v>
      </c>
      <c r="N426" s="141" t="s">
        <v>36</v>
      </c>
      <c r="P426" s="142">
        <f>O426*H426</f>
        <v>0</v>
      </c>
      <c r="Q426" s="142">
        <v>0</v>
      </c>
      <c r="R426" s="142">
        <f>Q426*H426</f>
        <v>0</v>
      </c>
      <c r="S426" s="142">
        <v>2.1</v>
      </c>
      <c r="T426" s="143">
        <f>S426*H426</f>
        <v>10.5</v>
      </c>
      <c r="AR426" s="144" t="s">
        <v>119</v>
      </c>
      <c r="AT426" s="144" t="s">
        <v>115</v>
      </c>
      <c r="AU426" s="144" t="s">
        <v>81</v>
      </c>
      <c r="AY426" s="15" t="s">
        <v>114</v>
      </c>
      <c r="BE426" s="145">
        <f>IF(N426="základní",J426,0)</f>
        <v>0</v>
      </c>
      <c r="BF426" s="145">
        <f>IF(N426="snížená",J426,0)</f>
        <v>0</v>
      </c>
      <c r="BG426" s="145">
        <f>IF(N426="zákl. přenesená",J426,0)</f>
        <v>0</v>
      </c>
      <c r="BH426" s="145">
        <f>IF(N426="sníž. přenesená",J426,0)</f>
        <v>0</v>
      </c>
      <c r="BI426" s="145">
        <f>IF(N426="nulová",J426,0)</f>
        <v>0</v>
      </c>
      <c r="BJ426" s="15" t="s">
        <v>79</v>
      </c>
      <c r="BK426" s="145">
        <f>ROUND(I426*H426,2)</f>
        <v>0</v>
      </c>
      <c r="BL426" s="15" t="s">
        <v>119</v>
      </c>
      <c r="BM426" s="144" t="s">
        <v>856</v>
      </c>
    </row>
    <row r="427" spans="2:65" s="1" customFormat="1" ht="19.5">
      <c r="B427" s="30"/>
      <c r="D427" s="146" t="s">
        <v>124</v>
      </c>
      <c r="F427" s="147" t="s">
        <v>857</v>
      </c>
      <c r="I427" s="148"/>
      <c r="L427" s="30"/>
      <c r="M427" s="149"/>
      <c r="T427" s="54"/>
      <c r="AT427" s="15" t="s">
        <v>124</v>
      </c>
      <c r="AU427" s="15" t="s">
        <v>81</v>
      </c>
    </row>
    <row r="428" spans="2:65" s="11" customFormat="1" ht="22.9" customHeight="1">
      <c r="B428" s="119"/>
      <c r="D428" s="120" t="s">
        <v>70</v>
      </c>
      <c r="E428" s="129" t="s">
        <v>210</v>
      </c>
      <c r="F428" s="129" t="s">
        <v>211</v>
      </c>
      <c r="I428" s="122"/>
      <c r="J428" s="130">
        <f>BK428</f>
        <v>0</v>
      </c>
      <c r="L428" s="119"/>
      <c r="M428" s="124"/>
      <c r="P428" s="125">
        <f>SUM(P429:P434)</f>
        <v>0</v>
      </c>
      <c r="R428" s="125">
        <f>SUM(R429:R434)</f>
        <v>0</v>
      </c>
      <c r="T428" s="126">
        <f>SUM(T429:T434)</f>
        <v>0</v>
      </c>
      <c r="AR428" s="120" t="s">
        <v>79</v>
      </c>
      <c r="AT428" s="127" t="s">
        <v>70</v>
      </c>
      <c r="AU428" s="127" t="s">
        <v>79</v>
      </c>
      <c r="AY428" s="120" t="s">
        <v>114</v>
      </c>
      <c r="BK428" s="128">
        <f>SUM(BK429:BK434)</f>
        <v>0</v>
      </c>
    </row>
    <row r="429" spans="2:65" s="1" customFormat="1" ht="16.5" customHeight="1">
      <c r="B429" s="131"/>
      <c r="C429" s="132" t="s">
        <v>858</v>
      </c>
      <c r="D429" s="132" t="s">
        <v>115</v>
      </c>
      <c r="E429" s="133" t="s">
        <v>223</v>
      </c>
      <c r="F429" s="134" t="s">
        <v>224</v>
      </c>
      <c r="G429" s="135" t="s">
        <v>214</v>
      </c>
      <c r="H429" s="136">
        <v>42.186</v>
      </c>
      <c r="I429" s="137"/>
      <c r="J429" s="138">
        <f>ROUND(I429*H429,2)</f>
        <v>0</v>
      </c>
      <c r="K429" s="139"/>
      <c r="L429" s="30"/>
      <c r="M429" s="140" t="s">
        <v>1</v>
      </c>
      <c r="N429" s="141" t="s">
        <v>36</v>
      </c>
      <c r="P429" s="142">
        <f>O429*H429</f>
        <v>0</v>
      </c>
      <c r="Q429" s="142">
        <v>0</v>
      </c>
      <c r="R429" s="142">
        <f>Q429*H429</f>
        <v>0</v>
      </c>
      <c r="S429" s="142">
        <v>0</v>
      </c>
      <c r="T429" s="143">
        <f>S429*H429</f>
        <v>0</v>
      </c>
      <c r="AR429" s="144" t="s">
        <v>119</v>
      </c>
      <c r="AT429" s="144" t="s">
        <v>115</v>
      </c>
      <c r="AU429" s="144" t="s">
        <v>81</v>
      </c>
      <c r="AY429" s="15" t="s">
        <v>114</v>
      </c>
      <c r="BE429" s="145">
        <f>IF(N429="základní",J429,0)</f>
        <v>0</v>
      </c>
      <c r="BF429" s="145">
        <f>IF(N429="snížená",J429,0)</f>
        <v>0</v>
      </c>
      <c r="BG429" s="145">
        <f>IF(N429="zákl. přenesená",J429,0)</f>
        <v>0</v>
      </c>
      <c r="BH429" s="145">
        <f>IF(N429="sníž. přenesená",J429,0)</f>
        <v>0</v>
      </c>
      <c r="BI429" s="145">
        <f>IF(N429="nulová",J429,0)</f>
        <v>0</v>
      </c>
      <c r="BJ429" s="15" t="s">
        <v>79</v>
      </c>
      <c r="BK429" s="145">
        <f>ROUND(I429*H429,2)</f>
        <v>0</v>
      </c>
      <c r="BL429" s="15" t="s">
        <v>119</v>
      </c>
      <c r="BM429" s="144" t="s">
        <v>859</v>
      </c>
    </row>
    <row r="430" spans="2:65" s="1" customFormat="1" ht="24.2" customHeight="1">
      <c r="B430" s="131"/>
      <c r="C430" s="132" t="s">
        <v>860</v>
      </c>
      <c r="D430" s="132" t="s">
        <v>115</v>
      </c>
      <c r="E430" s="133" t="s">
        <v>230</v>
      </c>
      <c r="F430" s="134" t="s">
        <v>231</v>
      </c>
      <c r="G430" s="135" t="s">
        <v>214</v>
      </c>
      <c r="H430" s="136">
        <v>285.17399999999998</v>
      </c>
      <c r="I430" s="137"/>
      <c r="J430" s="138">
        <f>ROUND(I430*H430,2)</f>
        <v>0</v>
      </c>
      <c r="K430" s="139"/>
      <c r="L430" s="30"/>
      <c r="M430" s="140" t="s">
        <v>1</v>
      </c>
      <c r="N430" s="141" t="s">
        <v>36</v>
      </c>
      <c r="P430" s="142">
        <f>O430*H430</f>
        <v>0</v>
      </c>
      <c r="Q430" s="142">
        <v>0</v>
      </c>
      <c r="R430" s="142">
        <f>Q430*H430</f>
        <v>0</v>
      </c>
      <c r="S430" s="142">
        <v>0</v>
      </c>
      <c r="T430" s="143">
        <f>S430*H430</f>
        <v>0</v>
      </c>
      <c r="AR430" s="144" t="s">
        <v>119</v>
      </c>
      <c r="AT430" s="144" t="s">
        <v>115</v>
      </c>
      <c r="AU430" s="144" t="s">
        <v>81</v>
      </c>
      <c r="AY430" s="15" t="s">
        <v>114</v>
      </c>
      <c r="BE430" s="145">
        <f>IF(N430="základní",J430,0)</f>
        <v>0</v>
      </c>
      <c r="BF430" s="145">
        <f>IF(N430="snížená",J430,0)</f>
        <v>0</v>
      </c>
      <c r="BG430" s="145">
        <f>IF(N430="zákl. přenesená",J430,0)</f>
        <v>0</v>
      </c>
      <c r="BH430" s="145">
        <f>IF(N430="sníž. přenesená",J430,0)</f>
        <v>0</v>
      </c>
      <c r="BI430" s="145">
        <f>IF(N430="nulová",J430,0)</f>
        <v>0</v>
      </c>
      <c r="BJ430" s="15" t="s">
        <v>79</v>
      </c>
      <c r="BK430" s="145">
        <f>ROUND(I430*H430,2)</f>
        <v>0</v>
      </c>
      <c r="BL430" s="15" t="s">
        <v>119</v>
      </c>
      <c r="BM430" s="144" t="s">
        <v>861</v>
      </c>
    </row>
    <row r="431" spans="2:65" s="12" customFormat="1" ht="22.5">
      <c r="B431" s="161"/>
      <c r="D431" s="146" t="s">
        <v>160</v>
      </c>
      <c r="E431" s="167" t="s">
        <v>1</v>
      </c>
      <c r="F431" s="162" t="s">
        <v>862</v>
      </c>
      <c r="H431" s="163">
        <v>285.17399999999998</v>
      </c>
      <c r="I431" s="164"/>
      <c r="L431" s="161"/>
      <c r="M431" s="165"/>
      <c r="T431" s="166"/>
      <c r="AT431" s="167" t="s">
        <v>160</v>
      </c>
      <c r="AU431" s="167" t="s">
        <v>81</v>
      </c>
      <c r="AV431" s="12" t="s">
        <v>81</v>
      </c>
      <c r="AW431" s="12" t="s">
        <v>28</v>
      </c>
      <c r="AX431" s="12" t="s">
        <v>79</v>
      </c>
      <c r="AY431" s="167" t="s">
        <v>114</v>
      </c>
    </row>
    <row r="432" spans="2:65" s="1" customFormat="1" ht="24.2" customHeight="1">
      <c r="B432" s="131"/>
      <c r="C432" s="132" t="s">
        <v>863</v>
      </c>
      <c r="D432" s="132" t="s">
        <v>115</v>
      </c>
      <c r="E432" s="133" t="s">
        <v>864</v>
      </c>
      <c r="F432" s="134" t="s">
        <v>865</v>
      </c>
      <c r="G432" s="135" t="s">
        <v>214</v>
      </c>
      <c r="H432" s="136">
        <v>42.186</v>
      </c>
      <c r="I432" s="137"/>
      <c r="J432" s="138">
        <f>ROUND(I432*H432,2)</f>
        <v>0</v>
      </c>
      <c r="K432" s="139"/>
      <c r="L432" s="30"/>
      <c r="M432" s="140" t="s">
        <v>1</v>
      </c>
      <c r="N432" s="141" t="s">
        <v>36</v>
      </c>
      <c r="P432" s="142">
        <f>O432*H432</f>
        <v>0</v>
      </c>
      <c r="Q432" s="142">
        <v>0</v>
      </c>
      <c r="R432" s="142">
        <f>Q432*H432</f>
        <v>0</v>
      </c>
      <c r="S432" s="142">
        <v>0</v>
      </c>
      <c r="T432" s="143">
        <f>S432*H432</f>
        <v>0</v>
      </c>
      <c r="AR432" s="144" t="s">
        <v>119</v>
      </c>
      <c r="AT432" s="144" t="s">
        <v>115</v>
      </c>
      <c r="AU432" s="144" t="s">
        <v>81</v>
      </c>
      <c r="AY432" s="15" t="s">
        <v>114</v>
      </c>
      <c r="BE432" s="145">
        <f>IF(N432="základní",J432,0)</f>
        <v>0</v>
      </c>
      <c r="BF432" s="145">
        <f>IF(N432="snížená",J432,0)</f>
        <v>0</v>
      </c>
      <c r="BG432" s="145">
        <f>IF(N432="zákl. přenesená",J432,0)</f>
        <v>0</v>
      </c>
      <c r="BH432" s="145">
        <f>IF(N432="sníž. přenesená",J432,0)</f>
        <v>0</v>
      </c>
      <c r="BI432" s="145">
        <f>IF(N432="nulová",J432,0)</f>
        <v>0</v>
      </c>
      <c r="BJ432" s="15" t="s">
        <v>79</v>
      </c>
      <c r="BK432" s="145">
        <f>ROUND(I432*H432,2)</f>
        <v>0</v>
      </c>
      <c r="BL432" s="15" t="s">
        <v>119</v>
      </c>
      <c r="BM432" s="144" t="s">
        <v>866</v>
      </c>
    </row>
    <row r="433" spans="2:65" s="1" customFormat="1" ht="24.2" customHeight="1">
      <c r="B433" s="131"/>
      <c r="C433" s="132" t="s">
        <v>867</v>
      </c>
      <c r="D433" s="132" t="s">
        <v>115</v>
      </c>
      <c r="E433" s="133" t="s">
        <v>868</v>
      </c>
      <c r="F433" s="134" t="s">
        <v>869</v>
      </c>
      <c r="G433" s="135" t="s">
        <v>214</v>
      </c>
      <c r="H433" s="136">
        <v>27.056000000000001</v>
      </c>
      <c r="I433" s="137"/>
      <c r="J433" s="138">
        <f>ROUND(I433*H433,2)</f>
        <v>0</v>
      </c>
      <c r="K433" s="139"/>
      <c r="L433" s="30"/>
      <c r="M433" s="140" t="s">
        <v>1</v>
      </c>
      <c r="N433" s="141" t="s">
        <v>36</v>
      </c>
      <c r="P433" s="142">
        <f>O433*H433</f>
        <v>0</v>
      </c>
      <c r="Q433" s="142">
        <v>0</v>
      </c>
      <c r="R433" s="142">
        <f>Q433*H433</f>
        <v>0</v>
      </c>
      <c r="S433" s="142">
        <v>0</v>
      </c>
      <c r="T433" s="143">
        <f>S433*H433</f>
        <v>0</v>
      </c>
      <c r="AR433" s="144" t="s">
        <v>119</v>
      </c>
      <c r="AT433" s="144" t="s">
        <v>115</v>
      </c>
      <c r="AU433" s="144" t="s">
        <v>81</v>
      </c>
      <c r="AY433" s="15" t="s">
        <v>114</v>
      </c>
      <c r="BE433" s="145">
        <f>IF(N433="základní",J433,0)</f>
        <v>0</v>
      </c>
      <c r="BF433" s="145">
        <f>IF(N433="snížená",J433,0)</f>
        <v>0</v>
      </c>
      <c r="BG433" s="145">
        <f>IF(N433="zákl. přenesená",J433,0)</f>
        <v>0</v>
      </c>
      <c r="BH433" s="145">
        <f>IF(N433="sníž. přenesená",J433,0)</f>
        <v>0</v>
      </c>
      <c r="BI433" s="145">
        <f>IF(N433="nulová",J433,0)</f>
        <v>0</v>
      </c>
      <c r="BJ433" s="15" t="s">
        <v>79</v>
      </c>
      <c r="BK433" s="145">
        <f>ROUND(I433*H433,2)</f>
        <v>0</v>
      </c>
      <c r="BL433" s="15" t="s">
        <v>119</v>
      </c>
      <c r="BM433" s="144" t="s">
        <v>870</v>
      </c>
    </row>
    <row r="434" spans="2:65" s="1" customFormat="1" ht="37.9" customHeight="1">
      <c r="B434" s="131"/>
      <c r="C434" s="132" t="s">
        <v>871</v>
      </c>
      <c r="D434" s="132" t="s">
        <v>115</v>
      </c>
      <c r="E434" s="133" t="s">
        <v>240</v>
      </c>
      <c r="F434" s="134" t="s">
        <v>241</v>
      </c>
      <c r="G434" s="135" t="s">
        <v>214</v>
      </c>
      <c r="H434" s="136">
        <v>4.63</v>
      </c>
      <c r="I434" s="137"/>
      <c r="J434" s="138">
        <f>ROUND(I434*H434,2)</f>
        <v>0</v>
      </c>
      <c r="K434" s="139"/>
      <c r="L434" s="30"/>
      <c r="M434" s="140" t="s">
        <v>1</v>
      </c>
      <c r="N434" s="141" t="s">
        <v>36</v>
      </c>
      <c r="P434" s="142">
        <f>O434*H434</f>
        <v>0</v>
      </c>
      <c r="Q434" s="142">
        <v>0</v>
      </c>
      <c r="R434" s="142">
        <f>Q434*H434</f>
        <v>0</v>
      </c>
      <c r="S434" s="142">
        <v>0</v>
      </c>
      <c r="T434" s="143">
        <f>S434*H434</f>
        <v>0</v>
      </c>
      <c r="AR434" s="144" t="s">
        <v>119</v>
      </c>
      <c r="AT434" s="144" t="s">
        <v>115</v>
      </c>
      <c r="AU434" s="144" t="s">
        <v>81</v>
      </c>
      <c r="AY434" s="15" t="s">
        <v>114</v>
      </c>
      <c r="BE434" s="145">
        <f>IF(N434="základní",J434,0)</f>
        <v>0</v>
      </c>
      <c r="BF434" s="145">
        <f>IF(N434="snížená",J434,0)</f>
        <v>0</v>
      </c>
      <c r="BG434" s="145">
        <f>IF(N434="zákl. přenesená",J434,0)</f>
        <v>0</v>
      </c>
      <c r="BH434" s="145">
        <f>IF(N434="sníž. přenesená",J434,0)</f>
        <v>0</v>
      </c>
      <c r="BI434" s="145">
        <f>IF(N434="nulová",J434,0)</f>
        <v>0</v>
      </c>
      <c r="BJ434" s="15" t="s">
        <v>79</v>
      </c>
      <c r="BK434" s="145">
        <f>ROUND(I434*H434,2)</f>
        <v>0</v>
      </c>
      <c r="BL434" s="15" t="s">
        <v>119</v>
      </c>
      <c r="BM434" s="144" t="s">
        <v>872</v>
      </c>
    </row>
    <row r="435" spans="2:65" s="11" customFormat="1" ht="22.9" customHeight="1">
      <c r="B435" s="119"/>
      <c r="D435" s="120" t="s">
        <v>70</v>
      </c>
      <c r="E435" s="129" t="s">
        <v>873</v>
      </c>
      <c r="F435" s="129" t="s">
        <v>874</v>
      </c>
      <c r="I435" s="122"/>
      <c r="J435" s="130">
        <f>BK435</f>
        <v>0</v>
      </c>
      <c r="L435" s="119"/>
      <c r="M435" s="124"/>
      <c r="P435" s="125">
        <f>SUM(P436:P438)</f>
        <v>0</v>
      </c>
      <c r="R435" s="125">
        <f>SUM(R436:R438)</f>
        <v>0</v>
      </c>
      <c r="T435" s="126">
        <f>SUM(T436:T438)</f>
        <v>0</v>
      </c>
      <c r="AR435" s="120" t="s">
        <v>79</v>
      </c>
      <c r="AT435" s="127" t="s">
        <v>70</v>
      </c>
      <c r="AU435" s="127" t="s">
        <v>79</v>
      </c>
      <c r="AY435" s="120" t="s">
        <v>114</v>
      </c>
      <c r="BK435" s="128">
        <f>SUM(BK436:BK438)</f>
        <v>0</v>
      </c>
    </row>
    <row r="436" spans="2:65" s="1" customFormat="1" ht="21.75" customHeight="1">
      <c r="B436" s="131"/>
      <c r="C436" s="132" t="s">
        <v>875</v>
      </c>
      <c r="D436" s="132" t="s">
        <v>115</v>
      </c>
      <c r="E436" s="133" t="s">
        <v>876</v>
      </c>
      <c r="F436" s="134" t="s">
        <v>877</v>
      </c>
      <c r="G436" s="135" t="s">
        <v>214</v>
      </c>
      <c r="H436" s="136">
        <v>21.376000000000001</v>
      </c>
      <c r="I436" s="137"/>
      <c r="J436" s="138">
        <f>ROUND(I436*H436,2)</f>
        <v>0</v>
      </c>
      <c r="K436" s="139"/>
      <c r="L436" s="30"/>
      <c r="M436" s="140" t="s">
        <v>1</v>
      </c>
      <c r="N436" s="141" t="s">
        <v>36</v>
      </c>
      <c r="P436" s="142">
        <f>O436*H436</f>
        <v>0</v>
      </c>
      <c r="Q436" s="142">
        <v>0</v>
      </c>
      <c r="R436" s="142">
        <f>Q436*H436</f>
        <v>0</v>
      </c>
      <c r="S436" s="142">
        <v>0</v>
      </c>
      <c r="T436" s="143">
        <f>S436*H436</f>
        <v>0</v>
      </c>
      <c r="AR436" s="144" t="s">
        <v>119</v>
      </c>
      <c r="AT436" s="144" t="s">
        <v>115</v>
      </c>
      <c r="AU436" s="144" t="s">
        <v>81</v>
      </c>
      <c r="AY436" s="15" t="s">
        <v>114</v>
      </c>
      <c r="BE436" s="145">
        <f>IF(N436="základní",J436,0)</f>
        <v>0</v>
      </c>
      <c r="BF436" s="145">
        <f>IF(N436="snížená",J436,0)</f>
        <v>0</v>
      </c>
      <c r="BG436" s="145">
        <f>IF(N436="zákl. přenesená",J436,0)</f>
        <v>0</v>
      </c>
      <c r="BH436" s="145">
        <f>IF(N436="sníž. přenesená",J436,0)</f>
        <v>0</v>
      </c>
      <c r="BI436" s="145">
        <f>IF(N436="nulová",J436,0)</f>
        <v>0</v>
      </c>
      <c r="BJ436" s="15" t="s">
        <v>79</v>
      </c>
      <c r="BK436" s="145">
        <f>ROUND(I436*H436,2)</f>
        <v>0</v>
      </c>
      <c r="BL436" s="15" t="s">
        <v>119</v>
      </c>
      <c r="BM436" s="144" t="s">
        <v>878</v>
      </c>
    </row>
    <row r="437" spans="2:65" s="1" customFormat="1" ht="24.2" customHeight="1">
      <c r="B437" s="131"/>
      <c r="C437" s="132" t="s">
        <v>879</v>
      </c>
      <c r="D437" s="132" t="s">
        <v>115</v>
      </c>
      <c r="E437" s="133" t="s">
        <v>880</v>
      </c>
      <c r="F437" s="134" t="s">
        <v>881</v>
      </c>
      <c r="G437" s="135" t="s">
        <v>214</v>
      </c>
      <c r="H437" s="136">
        <v>3.3250000000000002</v>
      </c>
      <c r="I437" s="137"/>
      <c r="J437" s="138">
        <f>ROUND(I437*H437,2)</f>
        <v>0</v>
      </c>
      <c r="K437" s="139"/>
      <c r="L437" s="30"/>
      <c r="M437" s="140" t="s">
        <v>1</v>
      </c>
      <c r="N437" s="141" t="s">
        <v>36</v>
      </c>
      <c r="P437" s="142">
        <f>O437*H437</f>
        <v>0</v>
      </c>
      <c r="Q437" s="142">
        <v>0</v>
      </c>
      <c r="R437" s="142">
        <f>Q437*H437</f>
        <v>0</v>
      </c>
      <c r="S437" s="142">
        <v>0</v>
      </c>
      <c r="T437" s="143">
        <f>S437*H437</f>
        <v>0</v>
      </c>
      <c r="AR437" s="144" t="s">
        <v>119</v>
      </c>
      <c r="AT437" s="144" t="s">
        <v>115</v>
      </c>
      <c r="AU437" s="144" t="s">
        <v>81</v>
      </c>
      <c r="AY437" s="15" t="s">
        <v>114</v>
      </c>
      <c r="BE437" s="145">
        <f>IF(N437="základní",J437,0)</f>
        <v>0</v>
      </c>
      <c r="BF437" s="145">
        <f>IF(N437="snížená",J437,0)</f>
        <v>0</v>
      </c>
      <c r="BG437" s="145">
        <f>IF(N437="zákl. přenesená",J437,0)</f>
        <v>0</v>
      </c>
      <c r="BH437" s="145">
        <f>IF(N437="sníž. přenesená",J437,0)</f>
        <v>0</v>
      </c>
      <c r="BI437" s="145">
        <f>IF(N437="nulová",J437,0)</f>
        <v>0</v>
      </c>
      <c r="BJ437" s="15" t="s">
        <v>79</v>
      </c>
      <c r="BK437" s="145">
        <f>ROUND(I437*H437,2)</f>
        <v>0</v>
      </c>
      <c r="BL437" s="15" t="s">
        <v>119</v>
      </c>
      <c r="BM437" s="144" t="s">
        <v>882</v>
      </c>
    </row>
    <row r="438" spans="2:65" s="1" customFormat="1" ht="16.5" customHeight="1">
      <c r="B438" s="131"/>
      <c r="C438" s="132" t="s">
        <v>883</v>
      </c>
      <c r="D438" s="132" t="s">
        <v>115</v>
      </c>
      <c r="E438" s="133" t="s">
        <v>884</v>
      </c>
      <c r="F438" s="134" t="s">
        <v>885</v>
      </c>
      <c r="G438" s="135" t="s">
        <v>214</v>
      </c>
      <c r="H438" s="136">
        <v>279.28800000000001</v>
      </c>
      <c r="I438" s="137"/>
      <c r="J438" s="138">
        <f>ROUND(I438*H438,2)</f>
        <v>0</v>
      </c>
      <c r="K438" s="139"/>
      <c r="L438" s="30"/>
      <c r="M438" s="175" t="s">
        <v>1</v>
      </c>
      <c r="N438" s="176" t="s">
        <v>36</v>
      </c>
      <c r="O438" s="177"/>
      <c r="P438" s="178">
        <f>O438*H438</f>
        <v>0</v>
      </c>
      <c r="Q438" s="178">
        <v>0</v>
      </c>
      <c r="R438" s="178">
        <f>Q438*H438</f>
        <v>0</v>
      </c>
      <c r="S438" s="178">
        <v>0</v>
      </c>
      <c r="T438" s="179">
        <f>S438*H438</f>
        <v>0</v>
      </c>
      <c r="AR438" s="144" t="s">
        <v>119</v>
      </c>
      <c r="AT438" s="144" t="s">
        <v>115</v>
      </c>
      <c r="AU438" s="144" t="s">
        <v>81</v>
      </c>
      <c r="AY438" s="15" t="s">
        <v>114</v>
      </c>
      <c r="BE438" s="145">
        <f>IF(N438="základní",J438,0)</f>
        <v>0</v>
      </c>
      <c r="BF438" s="145">
        <f>IF(N438="snížená",J438,0)</f>
        <v>0</v>
      </c>
      <c r="BG438" s="145">
        <f>IF(N438="zákl. přenesená",J438,0)</f>
        <v>0</v>
      </c>
      <c r="BH438" s="145">
        <f>IF(N438="sníž. přenesená",J438,0)</f>
        <v>0</v>
      </c>
      <c r="BI438" s="145">
        <f>IF(N438="nulová",J438,0)</f>
        <v>0</v>
      </c>
      <c r="BJ438" s="15" t="s">
        <v>79</v>
      </c>
      <c r="BK438" s="145">
        <f>ROUND(I438*H438,2)</f>
        <v>0</v>
      </c>
      <c r="BL438" s="15" t="s">
        <v>119</v>
      </c>
      <c r="BM438" s="144" t="s">
        <v>886</v>
      </c>
    </row>
    <row r="439" spans="2:65" s="1" customFormat="1" ht="6.95" customHeight="1">
      <c r="B439" s="42"/>
      <c r="C439" s="43"/>
      <c r="D439" s="43"/>
      <c r="E439" s="43"/>
      <c r="F439" s="43"/>
      <c r="G439" s="43"/>
      <c r="H439" s="43"/>
      <c r="I439" s="43"/>
      <c r="J439" s="43"/>
      <c r="K439" s="43"/>
      <c r="L439" s="30"/>
    </row>
  </sheetData>
  <autoFilter ref="C122:K438" xr:uid="{00000000-0009-0000-0000-000002000000}"/>
  <mergeCells count="9">
    <mergeCell ref="E87:H87"/>
    <mergeCell ref="E113:H113"/>
    <mergeCell ref="E115:H115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BM134"/>
  <sheetViews>
    <sheetView showGridLines="0" tabSelected="1" topLeftCell="A31" workbookViewId="0">
      <selection activeCell="E18" sqref="E18:H18"/>
    </sheetView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20" t="s">
        <v>5</v>
      </c>
      <c r="M2" s="186"/>
      <c r="N2" s="186"/>
      <c r="O2" s="186"/>
      <c r="P2" s="186"/>
      <c r="Q2" s="186"/>
      <c r="R2" s="186"/>
      <c r="S2" s="186"/>
      <c r="T2" s="186"/>
      <c r="U2" s="186"/>
      <c r="V2" s="186"/>
      <c r="AT2" s="15" t="s">
        <v>87</v>
      </c>
    </row>
    <row r="3" spans="2:46" ht="6.95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81</v>
      </c>
    </row>
    <row r="4" spans="2:46" ht="24.95" customHeight="1">
      <c r="B4" s="18"/>
      <c r="D4" s="19" t="s">
        <v>88</v>
      </c>
      <c r="L4" s="18"/>
      <c r="M4" s="86" t="s">
        <v>10</v>
      </c>
      <c r="AT4" s="15" t="s">
        <v>3</v>
      </c>
    </row>
    <row r="5" spans="2:46" ht="6.95" customHeight="1">
      <c r="B5" s="18"/>
      <c r="L5" s="18"/>
    </row>
    <row r="6" spans="2:46" ht="12" customHeight="1">
      <c r="B6" s="18"/>
      <c r="D6" s="25" t="s">
        <v>16</v>
      </c>
      <c r="L6" s="18"/>
    </row>
    <row r="7" spans="2:46" ht="16.5" customHeight="1">
      <c r="B7" s="18"/>
      <c r="E7" s="221" t="str">
        <f>'Rekapitulace stavby'!K6</f>
        <v>Rudolfov - Tulipánová ulice, rekonstrukce vodohospodářských sítí</v>
      </c>
      <c r="F7" s="222"/>
      <c r="G7" s="222"/>
      <c r="H7" s="222"/>
      <c r="L7" s="18"/>
    </row>
    <row r="8" spans="2:46" s="1" customFormat="1" ht="12" customHeight="1">
      <c r="B8" s="30"/>
      <c r="D8" s="25" t="s">
        <v>89</v>
      </c>
      <c r="L8" s="30"/>
    </row>
    <row r="9" spans="2:46" s="1" customFormat="1" ht="16.5" customHeight="1">
      <c r="B9" s="30"/>
      <c r="E9" s="201" t="s">
        <v>887</v>
      </c>
      <c r="F9" s="223"/>
      <c r="G9" s="223"/>
      <c r="H9" s="223"/>
      <c r="L9" s="30"/>
    </row>
    <row r="10" spans="2:46" s="1" customFormat="1" ht="11.25">
      <c r="B10" s="30"/>
      <c r="L10" s="30"/>
    </row>
    <row r="11" spans="2:46" s="1" customFormat="1" ht="12" customHeight="1">
      <c r="B11" s="30"/>
      <c r="D11" s="25" t="s">
        <v>18</v>
      </c>
      <c r="F11" s="23" t="s">
        <v>1</v>
      </c>
      <c r="I11" s="25" t="s">
        <v>19</v>
      </c>
      <c r="J11" s="23" t="s">
        <v>1</v>
      </c>
      <c r="L11" s="30"/>
    </row>
    <row r="12" spans="2:46" s="1" customFormat="1" ht="12" customHeight="1">
      <c r="B12" s="30"/>
      <c r="D12" s="25" t="s">
        <v>20</v>
      </c>
      <c r="F12" s="23" t="s">
        <v>21</v>
      </c>
      <c r="I12" s="25" t="s">
        <v>22</v>
      </c>
      <c r="J12" s="50"/>
      <c r="L12" s="30"/>
    </row>
    <row r="13" spans="2:46" s="1" customFormat="1" ht="10.9" customHeight="1">
      <c r="B13" s="30"/>
      <c r="L13" s="30"/>
    </row>
    <row r="14" spans="2:46" s="1" customFormat="1" ht="12" customHeight="1">
      <c r="B14" s="30"/>
      <c r="D14" s="25" t="s">
        <v>23</v>
      </c>
      <c r="I14" s="25" t="s">
        <v>24</v>
      </c>
      <c r="J14" s="23" t="str">
        <f>IF('Rekapitulace stavby'!AN10="","",'Rekapitulace stavby'!AN10)</f>
        <v/>
      </c>
      <c r="L14" s="30"/>
    </row>
    <row r="15" spans="2:46" s="1" customFormat="1" ht="18" customHeight="1">
      <c r="B15" s="30"/>
      <c r="E15" s="23" t="str">
        <f>IF('Rekapitulace stavby'!E11="","",'Rekapitulace stavby'!E11)</f>
        <v xml:space="preserve"> </v>
      </c>
      <c r="I15" s="25" t="s">
        <v>25</v>
      </c>
      <c r="J15" s="23" t="str">
        <f>IF('Rekapitulace stavby'!AN11="","",'Rekapitulace stavby'!AN11)</f>
        <v/>
      </c>
      <c r="L15" s="30"/>
    </row>
    <row r="16" spans="2:46" s="1" customFormat="1" ht="6.95" customHeight="1">
      <c r="B16" s="30"/>
      <c r="L16" s="30"/>
    </row>
    <row r="17" spans="2:12" s="1" customFormat="1" ht="12" customHeight="1">
      <c r="B17" s="30"/>
      <c r="D17" s="25" t="s">
        <v>26</v>
      </c>
      <c r="I17" s="25" t="s">
        <v>24</v>
      </c>
      <c r="J17" s="26"/>
      <c r="L17" s="30"/>
    </row>
    <row r="18" spans="2:12" s="1" customFormat="1" ht="18" customHeight="1">
      <c r="B18" s="30"/>
      <c r="E18" s="224"/>
      <c r="F18" s="185"/>
      <c r="G18" s="185"/>
      <c r="H18" s="185"/>
      <c r="I18" s="25" t="s">
        <v>25</v>
      </c>
      <c r="J18" s="26"/>
      <c r="L18" s="30"/>
    </row>
    <row r="19" spans="2:12" s="1" customFormat="1" ht="6.95" customHeight="1">
      <c r="B19" s="30"/>
      <c r="L19" s="30"/>
    </row>
    <row r="20" spans="2:12" s="1" customFormat="1" ht="12" customHeight="1">
      <c r="B20" s="30"/>
      <c r="D20" s="25" t="s">
        <v>27</v>
      </c>
      <c r="I20" s="25" t="s">
        <v>24</v>
      </c>
      <c r="J20" s="23" t="str">
        <f>IF('Rekapitulace stavby'!AN16="","",'Rekapitulace stavby'!AN16)</f>
        <v/>
      </c>
      <c r="L20" s="30"/>
    </row>
    <row r="21" spans="2:12" s="1" customFormat="1" ht="18" customHeight="1">
      <c r="B21" s="30"/>
      <c r="E21" s="23" t="str">
        <f>IF('Rekapitulace stavby'!E17="","",'Rekapitulace stavby'!E17)</f>
        <v xml:space="preserve"> </v>
      </c>
      <c r="I21" s="25" t="s">
        <v>25</v>
      </c>
      <c r="J21" s="23" t="str">
        <f>IF('Rekapitulace stavby'!AN17="","",'Rekapitulace stavby'!AN17)</f>
        <v/>
      </c>
      <c r="L21" s="30"/>
    </row>
    <row r="22" spans="2:12" s="1" customFormat="1" ht="6.95" customHeight="1">
      <c r="B22" s="30"/>
      <c r="L22" s="30"/>
    </row>
    <row r="23" spans="2:12" s="1" customFormat="1" ht="12" customHeight="1">
      <c r="B23" s="30"/>
      <c r="D23" s="25" t="s">
        <v>29</v>
      </c>
      <c r="I23" s="25" t="s">
        <v>24</v>
      </c>
      <c r="J23" s="23" t="str">
        <f>IF('Rekapitulace stavby'!AN19="","",'Rekapitulace stavby'!AN19)</f>
        <v/>
      </c>
      <c r="L23" s="30"/>
    </row>
    <row r="24" spans="2:12" s="1" customFormat="1" ht="18" customHeight="1">
      <c r="B24" s="30"/>
      <c r="E24" s="23" t="str">
        <f>IF('Rekapitulace stavby'!E20="","",'Rekapitulace stavby'!E20)</f>
        <v xml:space="preserve"> </v>
      </c>
      <c r="I24" s="25" t="s">
        <v>25</v>
      </c>
      <c r="J24" s="23" t="str">
        <f>IF('Rekapitulace stavby'!AN20="","",'Rekapitulace stavby'!AN20)</f>
        <v/>
      </c>
      <c r="L24" s="30"/>
    </row>
    <row r="25" spans="2:12" s="1" customFormat="1" ht="6.95" customHeight="1">
      <c r="B25" s="30"/>
      <c r="L25" s="30"/>
    </row>
    <row r="26" spans="2:12" s="1" customFormat="1" ht="12" customHeight="1">
      <c r="B26" s="30"/>
      <c r="D26" s="25" t="s">
        <v>30</v>
      </c>
      <c r="L26" s="30"/>
    </row>
    <row r="27" spans="2:12" s="7" customFormat="1" ht="16.5" customHeight="1">
      <c r="B27" s="87"/>
      <c r="E27" s="190" t="s">
        <v>1</v>
      </c>
      <c r="F27" s="190"/>
      <c r="G27" s="190"/>
      <c r="H27" s="190"/>
      <c r="L27" s="87"/>
    </row>
    <row r="28" spans="2:12" s="1" customFormat="1" ht="6.95" customHeight="1">
      <c r="B28" s="30"/>
      <c r="L28" s="30"/>
    </row>
    <row r="29" spans="2:12" s="1" customFormat="1" ht="6.95" customHeight="1">
      <c r="B29" s="30"/>
      <c r="D29" s="51"/>
      <c r="E29" s="51"/>
      <c r="F29" s="51"/>
      <c r="G29" s="51"/>
      <c r="H29" s="51"/>
      <c r="I29" s="51"/>
      <c r="J29" s="51"/>
      <c r="K29" s="51"/>
      <c r="L29" s="30"/>
    </row>
    <row r="30" spans="2:12" s="1" customFormat="1" ht="25.35" customHeight="1">
      <c r="B30" s="30"/>
      <c r="D30" s="88" t="s">
        <v>31</v>
      </c>
      <c r="J30" s="64">
        <f>ROUND(J117, 2)</f>
        <v>0</v>
      </c>
      <c r="L30" s="30"/>
    </row>
    <row r="31" spans="2:12" s="1" customFormat="1" ht="6.95" customHeight="1">
      <c r="B31" s="30"/>
      <c r="D31" s="51"/>
      <c r="E31" s="51"/>
      <c r="F31" s="51"/>
      <c r="G31" s="51"/>
      <c r="H31" s="51"/>
      <c r="I31" s="51"/>
      <c r="J31" s="51"/>
      <c r="K31" s="51"/>
      <c r="L31" s="30"/>
    </row>
    <row r="32" spans="2:12" s="1" customFormat="1" ht="14.45" customHeight="1">
      <c r="B32" s="30"/>
      <c r="F32" s="33" t="s">
        <v>33</v>
      </c>
      <c r="I32" s="33" t="s">
        <v>32</v>
      </c>
      <c r="J32" s="33" t="s">
        <v>34</v>
      </c>
      <c r="L32" s="30"/>
    </row>
    <row r="33" spans="2:12" s="1" customFormat="1" ht="14.45" customHeight="1">
      <c r="B33" s="30"/>
      <c r="D33" s="53" t="s">
        <v>35</v>
      </c>
      <c r="E33" s="25" t="s">
        <v>36</v>
      </c>
      <c r="F33" s="89">
        <f>ROUND((SUM(BE117:BE133)),  2)</f>
        <v>0</v>
      </c>
      <c r="I33" s="90">
        <v>0.21</v>
      </c>
      <c r="J33" s="89">
        <f>ROUND(((SUM(BE117:BE133))*I33),  2)</f>
        <v>0</v>
      </c>
      <c r="L33" s="30"/>
    </row>
    <row r="34" spans="2:12" s="1" customFormat="1" ht="14.45" customHeight="1">
      <c r="B34" s="30"/>
      <c r="E34" s="25" t="s">
        <v>37</v>
      </c>
      <c r="F34" s="89">
        <f>ROUND((SUM(BF117:BF133)),  2)</f>
        <v>0</v>
      </c>
      <c r="I34" s="90">
        <v>0.12</v>
      </c>
      <c r="J34" s="89">
        <f>ROUND(((SUM(BF117:BF133))*I34),  2)</f>
        <v>0</v>
      </c>
      <c r="L34" s="30"/>
    </row>
    <row r="35" spans="2:12" s="1" customFormat="1" ht="14.45" hidden="1" customHeight="1">
      <c r="B35" s="30"/>
      <c r="E35" s="25" t="s">
        <v>38</v>
      </c>
      <c r="F35" s="89">
        <f>ROUND((SUM(BG117:BG133)),  2)</f>
        <v>0</v>
      </c>
      <c r="I35" s="90">
        <v>0.21</v>
      </c>
      <c r="J35" s="89">
        <f>0</f>
        <v>0</v>
      </c>
      <c r="L35" s="30"/>
    </row>
    <row r="36" spans="2:12" s="1" customFormat="1" ht="14.45" hidden="1" customHeight="1">
      <c r="B36" s="30"/>
      <c r="E36" s="25" t="s">
        <v>39</v>
      </c>
      <c r="F36" s="89">
        <f>ROUND((SUM(BH117:BH133)),  2)</f>
        <v>0</v>
      </c>
      <c r="I36" s="90">
        <v>0.12</v>
      </c>
      <c r="J36" s="89">
        <f>0</f>
        <v>0</v>
      </c>
      <c r="L36" s="30"/>
    </row>
    <row r="37" spans="2:12" s="1" customFormat="1" ht="14.45" hidden="1" customHeight="1">
      <c r="B37" s="30"/>
      <c r="E37" s="25" t="s">
        <v>40</v>
      </c>
      <c r="F37" s="89">
        <f>ROUND((SUM(BI117:BI133)),  2)</f>
        <v>0</v>
      </c>
      <c r="I37" s="90">
        <v>0</v>
      </c>
      <c r="J37" s="89">
        <f>0</f>
        <v>0</v>
      </c>
      <c r="L37" s="30"/>
    </row>
    <row r="38" spans="2:12" s="1" customFormat="1" ht="6.95" customHeight="1">
      <c r="B38" s="30"/>
      <c r="L38" s="30"/>
    </row>
    <row r="39" spans="2:12" s="1" customFormat="1" ht="25.35" customHeight="1">
      <c r="B39" s="30"/>
      <c r="C39" s="91"/>
      <c r="D39" s="92" t="s">
        <v>41</v>
      </c>
      <c r="E39" s="55"/>
      <c r="F39" s="55"/>
      <c r="G39" s="93" t="s">
        <v>42</v>
      </c>
      <c r="H39" s="94" t="s">
        <v>43</v>
      </c>
      <c r="I39" s="55"/>
      <c r="J39" s="95">
        <f>SUM(J30:J37)</f>
        <v>0</v>
      </c>
      <c r="K39" s="96"/>
      <c r="L39" s="30"/>
    </row>
    <row r="40" spans="2:12" s="1" customFormat="1" ht="14.45" customHeight="1">
      <c r="B40" s="30"/>
      <c r="L40" s="30"/>
    </row>
    <row r="41" spans="2:12" ht="14.45" customHeight="1">
      <c r="B41" s="18"/>
      <c r="L41" s="18"/>
    </row>
    <row r="42" spans="2:12" ht="14.45" customHeight="1">
      <c r="B42" s="18"/>
      <c r="L42" s="18"/>
    </row>
    <row r="43" spans="2:12" ht="14.45" customHeight="1">
      <c r="B43" s="18"/>
      <c r="L43" s="18"/>
    </row>
    <row r="44" spans="2:12" ht="14.45" customHeight="1">
      <c r="B44" s="18"/>
      <c r="L44" s="18"/>
    </row>
    <row r="45" spans="2:12" ht="14.45" customHeight="1">
      <c r="B45" s="18"/>
      <c r="L45" s="18"/>
    </row>
    <row r="46" spans="2:12" ht="14.45" customHeight="1">
      <c r="B46" s="18"/>
      <c r="L46" s="18"/>
    </row>
    <row r="47" spans="2:12" ht="14.45" customHeight="1">
      <c r="B47" s="18"/>
      <c r="L47" s="18"/>
    </row>
    <row r="48" spans="2:12" ht="14.45" customHeight="1">
      <c r="B48" s="18"/>
      <c r="L48" s="18"/>
    </row>
    <row r="49" spans="2:12" ht="14.45" customHeight="1">
      <c r="B49" s="18"/>
      <c r="L49" s="18"/>
    </row>
    <row r="50" spans="2:12" s="1" customFormat="1" ht="14.45" customHeight="1">
      <c r="B50" s="30"/>
      <c r="D50" s="39" t="s">
        <v>44</v>
      </c>
      <c r="E50" s="40"/>
      <c r="F50" s="40"/>
      <c r="G50" s="39" t="s">
        <v>45</v>
      </c>
      <c r="H50" s="40"/>
      <c r="I50" s="40"/>
      <c r="J50" s="40"/>
      <c r="K50" s="40"/>
      <c r="L50" s="30"/>
    </row>
    <row r="51" spans="2:12" ht="11.25">
      <c r="B51" s="18"/>
      <c r="L51" s="18"/>
    </row>
    <row r="52" spans="2:12" ht="11.25">
      <c r="B52" s="18"/>
      <c r="L52" s="18"/>
    </row>
    <row r="53" spans="2:12" ht="11.25">
      <c r="B53" s="18"/>
      <c r="L53" s="18"/>
    </row>
    <row r="54" spans="2:12" ht="11.25">
      <c r="B54" s="18"/>
      <c r="L54" s="18"/>
    </row>
    <row r="55" spans="2:12" ht="11.25">
      <c r="B55" s="18"/>
      <c r="L55" s="18"/>
    </row>
    <row r="56" spans="2:12" ht="11.25">
      <c r="B56" s="18"/>
      <c r="L56" s="18"/>
    </row>
    <row r="57" spans="2:12" ht="11.25">
      <c r="B57" s="18"/>
      <c r="L57" s="18"/>
    </row>
    <row r="58" spans="2:12" ht="11.25">
      <c r="B58" s="18"/>
      <c r="L58" s="18"/>
    </row>
    <row r="59" spans="2:12" ht="11.25">
      <c r="B59" s="18"/>
      <c r="L59" s="18"/>
    </row>
    <row r="60" spans="2:12" ht="11.25">
      <c r="B60" s="18"/>
      <c r="L60" s="18"/>
    </row>
    <row r="61" spans="2:12" s="1" customFormat="1" ht="12.75">
      <c r="B61" s="30"/>
      <c r="D61" s="41" t="s">
        <v>46</v>
      </c>
      <c r="E61" s="32"/>
      <c r="F61" s="97" t="s">
        <v>47</v>
      </c>
      <c r="G61" s="41" t="s">
        <v>46</v>
      </c>
      <c r="H61" s="32"/>
      <c r="I61" s="32"/>
      <c r="J61" s="98" t="s">
        <v>47</v>
      </c>
      <c r="K61" s="32"/>
      <c r="L61" s="30"/>
    </row>
    <row r="62" spans="2:12" ht="11.25">
      <c r="B62" s="18"/>
      <c r="L62" s="18"/>
    </row>
    <row r="63" spans="2:12" ht="11.25">
      <c r="B63" s="18"/>
      <c r="L63" s="18"/>
    </row>
    <row r="64" spans="2:12" ht="11.25">
      <c r="B64" s="18"/>
      <c r="L64" s="18"/>
    </row>
    <row r="65" spans="2:12" s="1" customFormat="1" ht="12.75">
      <c r="B65" s="30"/>
      <c r="D65" s="39" t="s">
        <v>48</v>
      </c>
      <c r="E65" s="40"/>
      <c r="F65" s="40"/>
      <c r="G65" s="39" t="s">
        <v>49</v>
      </c>
      <c r="H65" s="40"/>
      <c r="I65" s="40"/>
      <c r="J65" s="40"/>
      <c r="K65" s="40"/>
      <c r="L65" s="30"/>
    </row>
    <row r="66" spans="2:12" ht="11.25">
      <c r="B66" s="18"/>
      <c r="L66" s="18"/>
    </row>
    <row r="67" spans="2:12" ht="11.25">
      <c r="B67" s="18"/>
      <c r="L67" s="18"/>
    </row>
    <row r="68" spans="2:12" ht="11.25">
      <c r="B68" s="18"/>
      <c r="L68" s="18"/>
    </row>
    <row r="69" spans="2:12" ht="11.25">
      <c r="B69" s="18"/>
      <c r="L69" s="18"/>
    </row>
    <row r="70" spans="2:12" ht="11.25">
      <c r="B70" s="18"/>
      <c r="L70" s="18"/>
    </row>
    <row r="71" spans="2:12" ht="11.25">
      <c r="B71" s="18"/>
      <c r="L71" s="18"/>
    </row>
    <row r="72" spans="2:12" ht="11.25">
      <c r="B72" s="18"/>
      <c r="L72" s="18"/>
    </row>
    <row r="73" spans="2:12" ht="11.25">
      <c r="B73" s="18"/>
      <c r="L73" s="18"/>
    </row>
    <row r="74" spans="2:12" ht="11.25">
      <c r="B74" s="18"/>
      <c r="L74" s="18"/>
    </row>
    <row r="75" spans="2:12" ht="11.25">
      <c r="B75" s="18"/>
      <c r="L75" s="18"/>
    </row>
    <row r="76" spans="2:12" s="1" customFormat="1" ht="12.75">
      <c r="B76" s="30"/>
      <c r="D76" s="41" t="s">
        <v>46</v>
      </c>
      <c r="E76" s="32"/>
      <c r="F76" s="97" t="s">
        <v>47</v>
      </c>
      <c r="G76" s="41" t="s">
        <v>46</v>
      </c>
      <c r="H76" s="32"/>
      <c r="I76" s="32"/>
      <c r="J76" s="98" t="s">
        <v>47</v>
      </c>
      <c r="K76" s="32"/>
      <c r="L76" s="30"/>
    </row>
    <row r="77" spans="2:12" s="1" customFormat="1" ht="14.45" customHeight="1">
      <c r="B77" s="42"/>
      <c r="C77" s="43"/>
      <c r="D77" s="43"/>
      <c r="E77" s="43"/>
      <c r="F77" s="43"/>
      <c r="G77" s="43"/>
      <c r="H77" s="43"/>
      <c r="I77" s="43"/>
      <c r="J77" s="43"/>
      <c r="K77" s="43"/>
      <c r="L77" s="30"/>
    </row>
    <row r="81" spans="2:47" s="1" customFormat="1" ht="6.95" customHeight="1">
      <c r="B81" s="44"/>
      <c r="C81" s="45"/>
      <c r="D81" s="45"/>
      <c r="E81" s="45"/>
      <c r="F81" s="45"/>
      <c r="G81" s="45"/>
      <c r="H81" s="45"/>
      <c r="I81" s="45"/>
      <c r="J81" s="45"/>
      <c r="K81" s="45"/>
      <c r="L81" s="30"/>
    </row>
    <row r="82" spans="2:47" s="1" customFormat="1" ht="24.95" customHeight="1">
      <c r="B82" s="30"/>
      <c r="C82" s="19" t="s">
        <v>91</v>
      </c>
      <c r="L82" s="30"/>
    </row>
    <row r="83" spans="2:47" s="1" customFormat="1" ht="6.95" customHeight="1">
      <c r="B83" s="30"/>
      <c r="L83" s="30"/>
    </row>
    <row r="84" spans="2:47" s="1" customFormat="1" ht="12" customHeight="1">
      <c r="B84" s="30"/>
      <c r="C84" s="25" t="s">
        <v>16</v>
      </c>
      <c r="L84" s="30"/>
    </row>
    <row r="85" spans="2:47" s="1" customFormat="1" ht="16.5" customHeight="1">
      <c r="B85" s="30"/>
      <c r="E85" s="221" t="str">
        <f>E7</f>
        <v>Rudolfov - Tulipánová ulice, rekonstrukce vodohospodářských sítí</v>
      </c>
      <c r="F85" s="222"/>
      <c r="G85" s="222"/>
      <c r="H85" s="222"/>
      <c r="L85" s="30"/>
    </row>
    <row r="86" spans="2:47" s="1" customFormat="1" ht="12" customHeight="1">
      <c r="B86" s="30"/>
      <c r="C86" s="25" t="s">
        <v>89</v>
      </c>
      <c r="L86" s="30"/>
    </row>
    <row r="87" spans="2:47" s="1" customFormat="1" ht="16.5" customHeight="1">
      <c r="B87" s="30"/>
      <c r="E87" s="201" t="str">
        <f>E9</f>
        <v>30c - Vedlejší rozpočtové náklady</v>
      </c>
      <c r="F87" s="223"/>
      <c r="G87" s="223"/>
      <c r="H87" s="223"/>
      <c r="L87" s="30"/>
    </row>
    <row r="88" spans="2:47" s="1" customFormat="1" ht="6.95" customHeight="1">
      <c r="B88" s="30"/>
      <c r="L88" s="30"/>
    </row>
    <row r="89" spans="2:47" s="1" customFormat="1" ht="12" customHeight="1">
      <c r="B89" s="30"/>
      <c r="C89" s="25" t="s">
        <v>20</v>
      </c>
      <c r="F89" s="23" t="str">
        <f>F12</f>
        <v xml:space="preserve"> </v>
      </c>
      <c r="I89" s="25" t="s">
        <v>22</v>
      </c>
      <c r="J89" s="50" t="str">
        <f>IF(J12="","",J12)</f>
        <v/>
      </c>
      <c r="L89" s="30"/>
    </row>
    <row r="90" spans="2:47" s="1" customFormat="1" ht="6.95" customHeight="1">
      <c r="B90" s="30"/>
      <c r="L90" s="30"/>
    </row>
    <row r="91" spans="2:47" s="1" customFormat="1" ht="15.2" customHeight="1">
      <c r="B91" s="30"/>
      <c r="C91" s="25" t="s">
        <v>23</v>
      </c>
      <c r="F91" s="23" t="str">
        <f>E15</f>
        <v xml:space="preserve"> </v>
      </c>
      <c r="I91" s="25" t="s">
        <v>27</v>
      </c>
      <c r="J91" s="28" t="str">
        <f>E21</f>
        <v xml:space="preserve"> </v>
      </c>
      <c r="L91" s="30"/>
    </row>
    <row r="92" spans="2:47" s="1" customFormat="1" ht="15.2" customHeight="1">
      <c r="B92" s="30"/>
      <c r="C92" s="25" t="s">
        <v>26</v>
      </c>
      <c r="F92" s="23" t="str">
        <f>IF(E18="","",E18)</f>
        <v/>
      </c>
      <c r="I92" s="25" t="s">
        <v>29</v>
      </c>
      <c r="J92" s="28" t="str">
        <f>E24</f>
        <v xml:space="preserve"> </v>
      </c>
      <c r="L92" s="30"/>
    </row>
    <row r="93" spans="2:47" s="1" customFormat="1" ht="10.35" customHeight="1">
      <c r="B93" s="30"/>
      <c r="L93" s="30"/>
    </row>
    <row r="94" spans="2:47" s="1" customFormat="1" ht="29.25" customHeight="1">
      <c r="B94" s="30"/>
      <c r="C94" s="99" t="s">
        <v>92</v>
      </c>
      <c r="D94" s="91"/>
      <c r="E94" s="91"/>
      <c r="F94" s="91"/>
      <c r="G94" s="91"/>
      <c r="H94" s="91"/>
      <c r="I94" s="91"/>
      <c r="J94" s="100" t="s">
        <v>93</v>
      </c>
      <c r="K94" s="91"/>
      <c r="L94" s="30"/>
    </row>
    <row r="95" spans="2:47" s="1" customFormat="1" ht="10.35" customHeight="1">
      <c r="B95" s="30"/>
      <c r="L95" s="30"/>
    </row>
    <row r="96" spans="2:47" s="1" customFormat="1" ht="22.9" customHeight="1">
      <c r="B96" s="30"/>
      <c r="C96" s="101" t="s">
        <v>94</v>
      </c>
      <c r="J96" s="64">
        <f>J117</f>
        <v>0</v>
      </c>
      <c r="L96" s="30"/>
      <c r="AU96" s="15" t="s">
        <v>95</v>
      </c>
    </row>
    <row r="97" spans="2:12" s="8" customFormat="1" ht="24.95" customHeight="1">
      <c r="B97" s="102"/>
      <c r="D97" s="103" t="s">
        <v>888</v>
      </c>
      <c r="E97" s="104"/>
      <c r="F97" s="104"/>
      <c r="G97" s="104"/>
      <c r="H97" s="104"/>
      <c r="I97" s="104"/>
      <c r="J97" s="105">
        <f>J118</f>
        <v>0</v>
      </c>
      <c r="L97" s="102"/>
    </row>
    <row r="98" spans="2:12" s="1" customFormat="1" ht="21.75" customHeight="1">
      <c r="B98" s="30"/>
      <c r="L98" s="30"/>
    </row>
    <row r="99" spans="2:12" s="1" customFormat="1" ht="6.95" customHeight="1">
      <c r="B99" s="42"/>
      <c r="C99" s="43"/>
      <c r="D99" s="43"/>
      <c r="E99" s="43"/>
      <c r="F99" s="43"/>
      <c r="G99" s="43"/>
      <c r="H99" s="43"/>
      <c r="I99" s="43"/>
      <c r="J99" s="43"/>
      <c r="K99" s="43"/>
      <c r="L99" s="30"/>
    </row>
    <row r="103" spans="2:12" s="1" customFormat="1" ht="6.95" customHeight="1">
      <c r="B103" s="44"/>
      <c r="C103" s="45"/>
      <c r="D103" s="45"/>
      <c r="E103" s="45"/>
      <c r="F103" s="45"/>
      <c r="G103" s="45"/>
      <c r="H103" s="45"/>
      <c r="I103" s="45"/>
      <c r="J103" s="45"/>
      <c r="K103" s="45"/>
      <c r="L103" s="30"/>
    </row>
    <row r="104" spans="2:12" s="1" customFormat="1" ht="24.95" customHeight="1">
      <c r="B104" s="30"/>
      <c r="C104" s="19" t="s">
        <v>99</v>
      </c>
      <c r="L104" s="30"/>
    </row>
    <row r="105" spans="2:12" s="1" customFormat="1" ht="6.95" customHeight="1">
      <c r="B105" s="30"/>
      <c r="L105" s="30"/>
    </row>
    <row r="106" spans="2:12" s="1" customFormat="1" ht="12" customHeight="1">
      <c r="B106" s="30"/>
      <c r="C106" s="25" t="s">
        <v>16</v>
      </c>
      <c r="L106" s="30"/>
    </row>
    <row r="107" spans="2:12" s="1" customFormat="1" ht="16.5" customHeight="1">
      <c r="B107" s="30"/>
      <c r="E107" s="221" t="str">
        <f>E7</f>
        <v>Rudolfov - Tulipánová ulice, rekonstrukce vodohospodářských sítí</v>
      </c>
      <c r="F107" s="222"/>
      <c r="G107" s="222"/>
      <c r="H107" s="222"/>
      <c r="L107" s="30"/>
    </row>
    <row r="108" spans="2:12" s="1" customFormat="1" ht="12" customHeight="1">
      <c r="B108" s="30"/>
      <c r="C108" s="25" t="s">
        <v>89</v>
      </c>
      <c r="L108" s="30"/>
    </row>
    <row r="109" spans="2:12" s="1" customFormat="1" ht="16.5" customHeight="1">
      <c r="B109" s="30"/>
      <c r="E109" s="201" t="str">
        <f>E9</f>
        <v>30c - Vedlejší rozpočtové náklady</v>
      </c>
      <c r="F109" s="223"/>
      <c r="G109" s="223"/>
      <c r="H109" s="223"/>
      <c r="L109" s="30"/>
    </row>
    <row r="110" spans="2:12" s="1" customFormat="1" ht="6.95" customHeight="1">
      <c r="B110" s="30"/>
      <c r="L110" s="30"/>
    </row>
    <row r="111" spans="2:12" s="1" customFormat="1" ht="12" customHeight="1">
      <c r="B111" s="30"/>
      <c r="C111" s="25" t="s">
        <v>20</v>
      </c>
      <c r="F111" s="23" t="str">
        <f>F12</f>
        <v xml:space="preserve"> </v>
      </c>
      <c r="I111" s="25" t="s">
        <v>22</v>
      </c>
      <c r="J111" s="50" t="str">
        <f>IF(J12="","",J12)</f>
        <v/>
      </c>
      <c r="L111" s="30"/>
    </row>
    <row r="112" spans="2:12" s="1" customFormat="1" ht="6.95" customHeight="1">
      <c r="B112" s="30"/>
      <c r="L112" s="30"/>
    </row>
    <row r="113" spans="2:65" s="1" customFormat="1" ht="15.2" customHeight="1">
      <c r="B113" s="30"/>
      <c r="C113" s="25" t="s">
        <v>23</v>
      </c>
      <c r="F113" s="23" t="str">
        <f>E15</f>
        <v xml:space="preserve"> </v>
      </c>
      <c r="I113" s="25" t="s">
        <v>27</v>
      </c>
      <c r="J113" s="28" t="str">
        <f>E21</f>
        <v xml:space="preserve"> </v>
      </c>
      <c r="L113" s="30"/>
    </row>
    <row r="114" spans="2:65" s="1" customFormat="1" ht="15.2" customHeight="1">
      <c r="B114" s="30"/>
      <c r="C114" s="25" t="s">
        <v>26</v>
      </c>
      <c r="F114" s="23" t="str">
        <f>IF(E18="","",E18)</f>
        <v/>
      </c>
      <c r="I114" s="25" t="s">
        <v>29</v>
      </c>
      <c r="J114" s="28" t="str">
        <f>E24</f>
        <v xml:space="preserve"> </v>
      </c>
      <c r="L114" s="30"/>
    </row>
    <row r="115" spans="2:65" s="1" customFormat="1" ht="10.35" customHeight="1">
      <c r="B115" s="30"/>
      <c r="L115" s="30"/>
    </row>
    <row r="116" spans="2:65" s="10" customFormat="1" ht="29.25" customHeight="1">
      <c r="B116" s="110"/>
      <c r="C116" s="111" t="s">
        <v>100</v>
      </c>
      <c r="D116" s="112" t="s">
        <v>56</v>
      </c>
      <c r="E116" s="112" t="s">
        <v>52</v>
      </c>
      <c r="F116" s="112" t="s">
        <v>53</v>
      </c>
      <c r="G116" s="112" t="s">
        <v>101</v>
      </c>
      <c r="H116" s="112" t="s">
        <v>102</v>
      </c>
      <c r="I116" s="112" t="s">
        <v>103</v>
      </c>
      <c r="J116" s="113" t="s">
        <v>93</v>
      </c>
      <c r="K116" s="114" t="s">
        <v>104</v>
      </c>
      <c r="L116" s="110"/>
      <c r="M116" s="57" t="s">
        <v>1</v>
      </c>
      <c r="N116" s="58" t="s">
        <v>35</v>
      </c>
      <c r="O116" s="58" t="s">
        <v>105</v>
      </c>
      <c r="P116" s="58" t="s">
        <v>106</v>
      </c>
      <c r="Q116" s="58" t="s">
        <v>107</v>
      </c>
      <c r="R116" s="58" t="s">
        <v>108</v>
      </c>
      <c r="S116" s="58" t="s">
        <v>109</v>
      </c>
      <c r="T116" s="59" t="s">
        <v>110</v>
      </c>
    </row>
    <row r="117" spans="2:65" s="1" customFormat="1" ht="22.9" customHeight="1">
      <c r="B117" s="30"/>
      <c r="C117" s="62" t="s">
        <v>111</v>
      </c>
      <c r="J117" s="115">
        <f>BK117</f>
        <v>0</v>
      </c>
      <c r="L117" s="30"/>
      <c r="M117" s="60"/>
      <c r="N117" s="51"/>
      <c r="O117" s="51"/>
      <c r="P117" s="116">
        <f>P118</f>
        <v>0</v>
      </c>
      <c r="Q117" s="51"/>
      <c r="R117" s="116">
        <f>R118</f>
        <v>0</v>
      </c>
      <c r="S117" s="51"/>
      <c r="T117" s="117">
        <f>T118</f>
        <v>0</v>
      </c>
      <c r="AT117" s="15" t="s">
        <v>70</v>
      </c>
      <c r="AU117" s="15" t="s">
        <v>95</v>
      </c>
      <c r="BK117" s="118">
        <f>BK118</f>
        <v>0</v>
      </c>
    </row>
    <row r="118" spans="2:65" s="11" customFormat="1" ht="25.9" customHeight="1">
      <c r="B118" s="119"/>
      <c r="D118" s="120" t="s">
        <v>70</v>
      </c>
      <c r="E118" s="121" t="s">
        <v>889</v>
      </c>
      <c r="F118" s="121" t="s">
        <v>86</v>
      </c>
      <c r="I118" s="122"/>
      <c r="J118" s="123">
        <f>BK118</f>
        <v>0</v>
      </c>
      <c r="L118" s="119"/>
      <c r="M118" s="124"/>
      <c r="P118" s="125">
        <f>SUM(P119:P133)</f>
        <v>0</v>
      </c>
      <c r="R118" s="125">
        <f>SUM(R119:R133)</f>
        <v>0</v>
      </c>
      <c r="T118" s="126">
        <f>SUM(T119:T133)</f>
        <v>0</v>
      </c>
      <c r="AR118" s="120" t="s">
        <v>135</v>
      </c>
      <c r="AT118" s="127" t="s">
        <v>70</v>
      </c>
      <c r="AU118" s="127" t="s">
        <v>71</v>
      </c>
      <c r="AY118" s="120" t="s">
        <v>114</v>
      </c>
      <c r="BK118" s="128">
        <f>SUM(BK119:BK133)</f>
        <v>0</v>
      </c>
    </row>
    <row r="119" spans="2:65" s="1" customFormat="1" ht="24.2" customHeight="1">
      <c r="B119" s="131"/>
      <c r="C119" s="132" t="s">
        <v>79</v>
      </c>
      <c r="D119" s="132" t="s">
        <v>115</v>
      </c>
      <c r="E119" s="133" t="s">
        <v>890</v>
      </c>
      <c r="F119" s="134" t="s">
        <v>891</v>
      </c>
      <c r="G119" s="135" t="s">
        <v>473</v>
      </c>
      <c r="H119" s="136">
        <v>1</v>
      </c>
      <c r="I119" s="137"/>
      <c r="J119" s="138">
        <f t="shared" ref="J119:J132" si="0">ROUND(I119*H119,2)</f>
        <v>0</v>
      </c>
      <c r="K119" s="139"/>
      <c r="L119" s="30"/>
      <c r="M119" s="140" t="s">
        <v>1</v>
      </c>
      <c r="N119" s="141" t="s">
        <v>36</v>
      </c>
      <c r="P119" s="142">
        <f t="shared" ref="P119:P132" si="1">O119*H119</f>
        <v>0</v>
      </c>
      <c r="Q119" s="142">
        <v>0</v>
      </c>
      <c r="R119" s="142">
        <f t="shared" ref="R119:R132" si="2">Q119*H119</f>
        <v>0</v>
      </c>
      <c r="S119" s="142">
        <v>0</v>
      </c>
      <c r="T119" s="143">
        <f t="shared" ref="T119:T132" si="3">S119*H119</f>
        <v>0</v>
      </c>
      <c r="AR119" s="144" t="s">
        <v>119</v>
      </c>
      <c r="AT119" s="144" t="s">
        <v>115</v>
      </c>
      <c r="AU119" s="144" t="s">
        <v>79</v>
      </c>
      <c r="AY119" s="15" t="s">
        <v>114</v>
      </c>
      <c r="BE119" s="145">
        <f t="shared" ref="BE119:BE132" si="4">IF(N119="základní",J119,0)</f>
        <v>0</v>
      </c>
      <c r="BF119" s="145">
        <f t="shared" ref="BF119:BF132" si="5">IF(N119="snížená",J119,0)</f>
        <v>0</v>
      </c>
      <c r="BG119" s="145">
        <f t="shared" ref="BG119:BG132" si="6">IF(N119="zákl. přenesená",J119,0)</f>
        <v>0</v>
      </c>
      <c r="BH119" s="145">
        <f t="shared" ref="BH119:BH132" si="7">IF(N119="sníž. přenesená",J119,0)</f>
        <v>0</v>
      </c>
      <c r="BI119" s="145">
        <f t="shared" ref="BI119:BI132" si="8">IF(N119="nulová",J119,0)</f>
        <v>0</v>
      </c>
      <c r="BJ119" s="15" t="s">
        <v>79</v>
      </c>
      <c r="BK119" s="145">
        <f t="shared" ref="BK119:BK132" si="9">ROUND(I119*H119,2)</f>
        <v>0</v>
      </c>
      <c r="BL119" s="15" t="s">
        <v>119</v>
      </c>
      <c r="BM119" s="144" t="s">
        <v>892</v>
      </c>
    </row>
    <row r="120" spans="2:65" s="1" customFormat="1" ht="16.5" customHeight="1">
      <c r="B120" s="131"/>
      <c r="C120" s="132" t="s">
        <v>81</v>
      </c>
      <c r="D120" s="132" t="s">
        <v>115</v>
      </c>
      <c r="E120" s="133" t="s">
        <v>893</v>
      </c>
      <c r="F120" s="134" t="s">
        <v>894</v>
      </c>
      <c r="G120" s="135" t="s">
        <v>473</v>
      </c>
      <c r="H120" s="136">
        <v>1</v>
      </c>
      <c r="I120" s="137"/>
      <c r="J120" s="138">
        <f t="shared" si="0"/>
        <v>0</v>
      </c>
      <c r="K120" s="139"/>
      <c r="L120" s="30"/>
      <c r="M120" s="140" t="s">
        <v>1</v>
      </c>
      <c r="N120" s="141" t="s">
        <v>36</v>
      </c>
      <c r="P120" s="142">
        <f t="shared" si="1"/>
        <v>0</v>
      </c>
      <c r="Q120" s="142">
        <v>0</v>
      </c>
      <c r="R120" s="142">
        <f t="shared" si="2"/>
        <v>0</v>
      </c>
      <c r="S120" s="142">
        <v>0</v>
      </c>
      <c r="T120" s="143">
        <f t="shared" si="3"/>
        <v>0</v>
      </c>
      <c r="AR120" s="144" t="s">
        <v>119</v>
      </c>
      <c r="AT120" s="144" t="s">
        <v>115</v>
      </c>
      <c r="AU120" s="144" t="s">
        <v>79</v>
      </c>
      <c r="AY120" s="15" t="s">
        <v>114</v>
      </c>
      <c r="BE120" s="145">
        <f t="shared" si="4"/>
        <v>0</v>
      </c>
      <c r="BF120" s="145">
        <f t="shared" si="5"/>
        <v>0</v>
      </c>
      <c r="BG120" s="145">
        <f t="shared" si="6"/>
        <v>0</v>
      </c>
      <c r="BH120" s="145">
        <f t="shared" si="7"/>
        <v>0</v>
      </c>
      <c r="BI120" s="145">
        <f t="shared" si="8"/>
        <v>0</v>
      </c>
      <c r="BJ120" s="15" t="s">
        <v>79</v>
      </c>
      <c r="BK120" s="145">
        <f t="shared" si="9"/>
        <v>0</v>
      </c>
      <c r="BL120" s="15" t="s">
        <v>119</v>
      </c>
      <c r="BM120" s="144" t="s">
        <v>895</v>
      </c>
    </row>
    <row r="121" spans="2:65" s="1" customFormat="1" ht="24.2" customHeight="1">
      <c r="B121" s="131"/>
      <c r="C121" s="132" t="s">
        <v>126</v>
      </c>
      <c r="D121" s="132" t="s">
        <v>115</v>
      </c>
      <c r="E121" s="133" t="s">
        <v>896</v>
      </c>
      <c r="F121" s="134" t="s">
        <v>897</v>
      </c>
      <c r="G121" s="135" t="s">
        <v>473</v>
      </c>
      <c r="H121" s="136">
        <v>1</v>
      </c>
      <c r="I121" s="137"/>
      <c r="J121" s="138">
        <f t="shared" si="0"/>
        <v>0</v>
      </c>
      <c r="K121" s="139"/>
      <c r="L121" s="30"/>
      <c r="M121" s="140" t="s">
        <v>1</v>
      </c>
      <c r="N121" s="141" t="s">
        <v>36</v>
      </c>
      <c r="P121" s="142">
        <f t="shared" si="1"/>
        <v>0</v>
      </c>
      <c r="Q121" s="142">
        <v>0</v>
      </c>
      <c r="R121" s="142">
        <f t="shared" si="2"/>
        <v>0</v>
      </c>
      <c r="S121" s="142">
        <v>0</v>
      </c>
      <c r="T121" s="143">
        <f t="shared" si="3"/>
        <v>0</v>
      </c>
      <c r="AR121" s="144" t="s">
        <v>119</v>
      </c>
      <c r="AT121" s="144" t="s">
        <v>115</v>
      </c>
      <c r="AU121" s="144" t="s">
        <v>79</v>
      </c>
      <c r="AY121" s="15" t="s">
        <v>114</v>
      </c>
      <c r="BE121" s="145">
        <f t="shared" si="4"/>
        <v>0</v>
      </c>
      <c r="BF121" s="145">
        <f t="shared" si="5"/>
        <v>0</v>
      </c>
      <c r="BG121" s="145">
        <f t="shared" si="6"/>
        <v>0</v>
      </c>
      <c r="BH121" s="145">
        <f t="shared" si="7"/>
        <v>0</v>
      </c>
      <c r="BI121" s="145">
        <f t="shared" si="8"/>
        <v>0</v>
      </c>
      <c r="BJ121" s="15" t="s">
        <v>79</v>
      </c>
      <c r="BK121" s="145">
        <f t="shared" si="9"/>
        <v>0</v>
      </c>
      <c r="BL121" s="15" t="s">
        <v>119</v>
      </c>
      <c r="BM121" s="144" t="s">
        <v>898</v>
      </c>
    </row>
    <row r="122" spans="2:65" s="1" customFormat="1" ht="24.2" customHeight="1">
      <c r="B122" s="131"/>
      <c r="C122" s="132" t="s">
        <v>119</v>
      </c>
      <c r="D122" s="132" t="s">
        <v>115</v>
      </c>
      <c r="E122" s="133" t="s">
        <v>899</v>
      </c>
      <c r="F122" s="134" t="s">
        <v>900</v>
      </c>
      <c r="G122" s="135" t="s">
        <v>473</v>
      </c>
      <c r="H122" s="136">
        <v>1</v>
      </c>
      <c r="I122" s="137"/>
      <c r="J122" s="138">
        <f t="shared" si="0"/>
        <v>0</v>
      </c>
      <c r="K122" s="139"/>
      <c r="L122" s="30"/>
      <c r="M122" s="140" t="s">
        <v>1</v>
      </c>
      <c r="N122" s="141" t="s">
        <v>36</v>
      </c>
      <c r="P122" s="142">
        <f t="shared" si="1"/>
        <v>0</v>
      </c>
      <c r="Q122" s="142">
        <v>0</v>
      </c>
      <c r="R122" s="142">
        <f t="shared" si="2"/>
        <v>0</v>
      </c>
      <c r="S122" s="142">
        <v>0</v>
      </c>
      <c r="T122" s="143">
        <f t="shared" si="3"/>
        <v>0</v>
      </c>
      <c r="AR122" s="144" t="s">
        <v>119</v>
      </c>
      <c r="AT122" s="144" t="s">
        <v>115</v>
      </c>
      <c r="AU122" s="144" t="s">
        <v>79</v>
      </c>
      <c r="AY122" s="15" t="s">
        <v>114</v>
      </c>
      <c r="BE122" s="145">
        <f t="shared" si="4"/>
        <v>0</v>
      </c>
      <c r="BF122" s="145">
        <f t="shared" si="5"/>
        <v>0</v>
      </c>
      <c r="BG122" s="145">
        <f t="shared" si="6"/>
        <v>0</v>
      </c>
      <c r="BH122" s="145">
        <f t="shared" si="7"/>
        <v>0</v>
      </c>
      <c r="BI122" s="145">
        <f t="shared" si="8"/>
        <v>0</v>
      </c>
      <c r="BJ122" s="15" t="s">
        <v>79</v>
      </c>
      <c r="BK122" s="145">
        <f t="shared" si="9"/>
        <v>0</v>
      </c>
      <c r="BL122" s="15" t="s">
        <v>119</v>
      </c>
      <c r="BM122" s="144" t="s">
        <v>901</v>
      </c>
    </row>
    <row r="123" spans="2:65" s="1" customFormat="1" ht="16.5" customHeight="1">
      <c r="B123" s="131"/>
      <c r="C123" s="132" t="s">
        <v>135</v>
      </c>
      <c r="D123" s="132" t="s">
        <v>115</v>
      </c>
      <c r="E123" s="133" t="s">
        <v>902</v>
      </c>
      <c r="F123" s="134" t="s">
        <v>903</v>
      </c>
      <c r="G123" s="135" t="s">
        <v>473</v>
      </c>
      <c r="H123" s="136">
        <v>1</v>
      </c>
      <c r="I123" s="137"/>
      <c r="J123" s="138">
        <f t="shared" si="0"/>
        <v>0</v>
      </c>
      <c r="K123" s="139"/>
      <c r="L123" s="30"/>
      <c r="M123" s="140" t="s">
        <v>1</v>
      </c>
      <c r="N123" s="141" t="s">
        <v>36</v>
      </c>
      <c r="P123" s="142">
        <f t="shared" si="1"/>
        <v>0</v>
      </c>
      <c r="Q123" s="142">
        <v>0</v>
      </c>
      <c r="R123" s="142">
        <f t="shared" si="2"/>
        <v>0</v>
      </c>
      <c r="S123" s="142">
        <v>0</v>
      </c>
      <c r="T123" s="143">
        <f t="shared" si="3"/>
        <v>0</v>
      </c>
      <c r="AR123" s="144" t="s">
        <v>119</v>
      </c>
      <c r="AT123" s="144" t="s">
        <v>115</v>
      </c>
      <c r="AU123" s="144" t="s">
        <v>79</v>
      </c>
      <c r="AY123" s="15" t="s">
        <v>114</v>
      </c>
      <c r="BE123" s="145">
        <f t="shared" si="4"/>
        <v>0</v>
      </c>
      <c r="BF123" s="145">
        <f t="shared" si="5"/>
        <v>0</v>
      </c>
      <c r="BG123" s="145">
        <f t="shared" si="6"/>
        <v>0</v>
      </c>
      <c r="BH123" s="145">
        <f t="shared" si="7"/>
        <v>0</v>
      </c>
      <c r="BI123" s="145">
        <f t="shared" si="8"/>
        <v>0</v>
      </c>
      <c r="BJ123" s="15" t="s">
        <v>79</v>
      </c>
      <c r="BK123" s="145">
        <f t="shared" si="9"/>
        <v>0</v>
      </c>
      <c r="BL123" s="15" t="s">
        <v>119</v>
      </c>
      <c r="BM123" s="144" t="s">
        <v>904</v>
      </c>
    </row>
    <row r="124" spans="2:65" s="1" customFormat="1" ht="24.2" customHeight="1">
      <c r="B124" s="131"/>
      <c r="C124" s="132" t="s">
        <v>139</v>
      </c>
      <c r="D124" s="132" t="s">
        <v>115</v>
      </c>
      <c r="E124" s="133" t="s">
        <v>905</v>
      </c>
      <c r="F124" s="134" t="s">
        <v>906</v>
      </c>
      <c r="G124" s="135" t="s">
        <v>473</v>
      </c>
      <c r="H124" s="136">
        <v>1</v>
      </c>
      <c r="I124" s="137"/>
      <c r="J124" s="138">
        <f t="shared" si="0"/>
        <v>0</v>
      </c>
      <c r="K124" s="139"/>
      <c r="L124" s="30"/>
      <c r="M124" s="140" t="s">
        <v>1</v>
      </c>
      <c r="N124" s="141" t="s">
        <v>36</v>
      </c>
      <c r="P124" s="142">
        <f t="shared" si="1"/>
        <v>0</v>
      </c>
      <c r="Q124" s="142">
        <v>0</v>
      </c>
      <c r="R124" s="142">
        <f t="shared" si="2"/>
        <v>0</v>
      </c>
      <c r="S124" s="142">
        <v>0</v>
      </c>
      <c r="T124" s="143">
        <f t="shared" si="3"/>
        <v>0</v>
      </c>
      <c r="AR124" s="144" t="s">
        <v>119</v>
      </c>
      <c r="AT124" s="144" t="s">
        <v>115</v>
      </c>
      <c r="AU124" s="144" t="s">
        <v>79</v>
      </c>
      <c r="AY124" s="15" t="s">
        <v>114</v>
      </c>
      <c r="BE124" s="145">
        <f t="shared" si="4"/>
        <v>0</v>
      </c>
      <c r="BF124" s="145">
        <f t="shared" si="5"/>
        <v>0</v>
      </c>
      <c r="BG124" s="145">
        <f t="shared" si="6"/>
        <v>0</v>
      </c>
      <c r="BH124" s="145">
        <f t="shared" si="7"/>
        <v>0</v>
      </c>
      <c r="BI124" s="145">
        <f t="shared" si="8"/>
        <v>0</v>
      </c>
      <c r="BJ124" s="15" t="s">
        <v>79</v>
      </c>
      <c r="BK124" s="145">
        <f t="shared" si="9"/>
        <v>0</v>
      </c>
      <c r="BL124" s="15" t="s">
        <v>119</v>
      </c>
      <c r="BM124" s="144" t="s">
        <v>907</v>
      </c>
    </row>
    <row r="125" spans="2:65" s="1" customFormat="1" ht="16.5" customHeight="1">
      <c r="B125" s="131"/>
      <c r="C125" s="132" t="s">
        <v>144</v>
      </c>
      <c r="D125" s="132" t="s">
        <v>115</v>
      </c>
      <c r="E125" s="133" t="s">
        <v>908</v>
      </c>
      <c r="F125" s="134" t="s">
        <v>909</v>
      </c>
      <c r="G125" s="135" t="s">
        <v>473</v>
      </c>
      <c r="H125" s="136">
        <v>1</v>
      </c>
      <c r="I125" s="137"/>
      <c r="J125" s="138">
        <f t="shared" si="0"/>
        <v>0</v>
      </c>
      <c r="K125" s="139"/>
      <c r="L125" s="30"/>
      <c r="M125" s="140" t="s">
        <v>1</v>
      </c>
      <c r="N125" s="141" t="s">
        <v>36</v>
      </c>
      <c r="P125" s="142">
        <f t="shared" si="1"/>
        <v>0</v>
      </c>
      <c r="Q125" s="142">
        <v>0</v>
      </c>
      <c r="R125" s="142">
        <f t="shared" si="2"/>
        <v>0</v>
      </c>
      <c r="S125" s="142">
        <v>0</v>
      </c>
      <c r="T125" s="143">
        <f t="shared" si="3"/>
        <v>0</v>
      </c>
      <c r="AR125" s="144" t="s">
        <v>119</v>
      </c>
      <c r="AT125" s="144" t="s">
        <v>115</v>
      </c>
      <c r="AU125" s="144" t="s">
        <v>79</v>
      </c>
      <c r="AY125" s="15" t="s">
        <v>114</v>
      </c>
      <c r="BE125" s="145">
        <f t="shared" si="4"/>
        <v>0</v>
      </c>
      <c r="BF125" s="145">
        <f t="shared" si="5"/>
        <v>0</v>
      </c>
      <c r="BG125" s="145">
        <f t="shared" si="6"/>
        <v>0</v>
      </c>
      <c r="BH125" s="145">
        <f t="shared" si="7"/>
        <v>0</v>
      </c>
      <c r="BI125" s="145">
        <f t="shared" si="8"/>
        <v>0</v>
      </c>
      <c r="BJ125" s="15" t="s">
        <v>79</v>
      </c>
      <c r="BK125" s="145">
        <f t="shared" si="9"/>
        <v>0</v>
      </c>
      <c r="BL125" s="15" t="s">
        <v>119</v>
      </c>
      <c r="BM125" s="144" t="s">
        <v>910</v>
      </c>
    </row>
    <row r="126" spans="2:65" s="1" customFormat="1" ht="16.5" customHeight="1">
      <c r="B126" s="131"/>
      <c r="C126" s="132" t="s">
        <v>149</v>
      </c>
      <c r="D126" s="132" t="s">
        <v>115</v>
      </c>
      <c r="E126" s="133" t="s">
        <v>911</v>
      </c>
      <c r="F126" s="134" t="s">
        <v>912</v>
      </c>
      <c r="G126" s="135" t="s">
        <v>473</v>
      </c>
      <c r="H126" s="136">
        <v>1</v>
      </c>
      <c r="I126" s="137"/>
      <c r="J126" s="138">
        <f t="shared" si="0"/>
        <v>0</v>
      </c>
      <c r="K126" s="139"/>
      <c r="L126" s="30"/>
      <c r="M126" s="140" t="s">
        <v>1</v>
      </c>
      <c r="N126" s="141" t="s">
        <v>36</v>
      </c>
      <c r="P126" s="142">
        <f t="shared" si="1"/>
        <v>0</v>
      </c>
      <c r="Q126" s="142">
        <v>0</v>
      </c>
      <c r="R126" s="142">
        <f t="shared" si="2"/>
        <v>0</v>
      </c>
      <c r="S126" s="142">
        <v>0</v>
      </c>
      <c r="T126" s="143">
        <f t="shared" si="3"/>
        <v>0</v>
      </c>
      <c r="AR126" s="144" t="s">
        <v>119</v>
      </c>
      <c r="AT126" s="144" t="s">
        <v>115</v>
      </c>
      <c r="AU126" s="144" t="s">
        <v>79</v>
      </c>
      <c r="AY126" s="15" t="s">
        <v>114</v>
      </c>
      <c r="BE126" s="145">
        <f t="shared" si="4"/>
        <v>0</v>
      </c>
      <c r="BF126" s="145">
        <f t="shared" si="5"/>
        <v>0</v>
      </c>
      <c r="BG126" s="145">
        <f t="shared" si="6"/>
        <v>0</v>
      </c>
      <c r="BH126" s="145">
        <f t="shared" si="7"/>
        <v>0</v>
      </c>
      <c r="BI126" s="145">
        <f t="shared" si="8"/>
        <v>0</v>
      </c>
      <c r="BJ126" s="15" t="s">
        <v>79</v>
      </c>
      <c r="BK126" s="145">
        <f t="shared" si="9"/>
        <v>0</v>
      </c>
      <c r="BL126" s="15" t="s">
        <v>119</v>
      </c>
      <c r="BM126" s="144" t="s">
        <v>913</v>
      </c>
    </row>
    <row r="127" spans="2:65" s="1" customFormat="1" ht="16.5" customHeight="1">
      <c r="B127" s="131"/>
      <c r="C127" s="132" t="s">
        <v>154</v>
      </c>
      <c r="D127" s="132" t="s">
        <v>115</v>
      </c>
      <c r="E127" s="133" t="s">
        <v>914</v>
      </c>
      <c r="F127" s="134" t="s">
        <v>915</v>
      </c>
      <c r="G127" s="135" t="s">
        <v>473</v>
      </c>
      <c r="H127" s="136">
        <v>1</v>
      </c>
      <c r="I127" s="137"/>
      <c r="J127" s="138">
        <f t="shared" si="0"/>
        <v>0</v>
      </c>
      <c r="K127" s="139"/>
      <c r="L127" s="30"/>
      <c r="M127" s="140" t="s">
        <v>1</v>
      </c>
      <c r="N127" s="141" t="s">
        <v>36</v>
      </c>
      <c r="P127" s="142">
        <f t="shared" si="1"/>
        <v>0</v>
      </c>
      <c r="Q127" s="142">
        <v>0</v>
      </c>
      <c r="R127" s="142">
        <f t="shared" si="2"/>
        <v>0</v>
      </c>
      <c r="S127" s="142">
        <v>0</v>
      </c>
      <c r="T127" s="143">
        <f t="shared" si="3"/>
        <v>0</v>
      </c>
      <c r="AR127" s="144" t="s">
        <v>119</v>
      </c>
      <c r="AT127" s="144" t="s">
        <v>115</v>
      </c>
      <c r="AU127" s="144" t="s">
        <v>79</v>
      </c>
      <c r="AY127" s="15" t="s">
        <v>114</v>
      </c>
      <c r="BE127" s="145">
        <f t="shared" si="4"/>
        <v>0</v>
      </c>
      <c r="BF127" s="145">
        <f t="shared" si="5"/>
        <v>0</v>
      </c>
      <c r="BG127" s="145">
        <f t="shared" si="6"/>
        <v>0</v>
      </c>
      <c r="BH127" s="145">
        <f t="shared" si="7"/>
        <v>0</v>
      </c>
      <c r="BI127" s="145">
        <f t="shared" si="8"/>
        <v>0</v>
      </c>
      <c r="BJ127" s="15" t="s">
        <v>79</v>
      </c>
      <c r="BK127" s="145">
        <f t="shared" si="9"/>
        <v>0</v>
      </c>
      <c r="BL127" s="15" t="s">
        <v>119</v>
      </c>
      <c r="BM127" s="144" t="s">
        <v>916</v>
      </c>
    </row>
    <row r="128" spans="2:65" s="1" customFormat="1" ht="16.5" customHeight="1">
      <c r="B128" s="131"/>
      <c r="C128" s="132" t="s">
        <v>162</v>
      </c>
      <c r="D128" s="132" t="s">
        <v>115</v>
      </c>
      <c r="E128" s="133" t="s">
        <v>917</v>
      </c>
      <c r="F128" s="134" t="s">
        <v>918</v>
      </c>
      <c r="G128" s="135" t="s">
        <v>473</v>
      </c>
      <c r="H128" s="136">
        <v>1</v>
      </c>
      <c r="I128" s="137"/>
      <c r="J128" s="138">
        <f t="shared" si="0"/>
        <v>0</v>
      </c>
      <c r="K128" s="139"/>
      <c r="L128" s="30"/>
      <c r="M128" s="140" t="s">
        <v>1</v>
      </c>
      <c r="N128" s="141" t="s">
        <v>36</v>
      </c>
      <c r="P128" s="142">
        <f t="shared" si="1"/>
        <v>0</v>
      </c>
      <c r="Q128" s="142">
        <v>0</v>
      </c>
      <c r="R128" s="142">
        <f t="shared" si="2"/>
        <v>0</v>
      </c>
      <c r="S128" s="142">
        <v>0</v>
      </c>
      <c r="T128" s="143">
        <f t="shared" si="3"/>
        <v>0</v>
      </c>
      <c r="AR128" s="144" t="s">
        <v>119</v>
      </c>
      <c r="AT128" s="144" t="s">
        <v>115</v>
      </c>
      <c r="AU128" s="144" t="s">
        <v>79</v>
      </c>
      <c r="AY128" s="15" t="s">
        <v>114</v>
      </c>
      <c r="BE128" s="145">
        <f t="shared" si="4"/>
        <v>0</v>
      </c>
      <c r="BF128" s="145">
        <f t="shared" si="5"/>
        <v>0</v>
      </c>
      <c r="BG128" s="145">
        <f t="shared" si="6"/>
        <v>0</v>
      </c>
      <c r="BH128" s="145">
        <f t="shared" si="7"/>
        <v>0</v>
      </c>
      <c r="BI128" s="145">
        <f t="shared" si="8"/>
        <v>0</v>
      </c>
      <c r="BJ128" s="15" t="s">
        <v>79</v>
      </c>
      <c r="BK128" s="145">
        <f t="shared" si="9"/>
        <v>0</v>
      </c>
      <c r="BL128" s="15" t="s">
        <v>119</v>
      </c>
      <c r="BM128" s="144" t="s">
        <v>919</v>
      </c>
    </row>
    <row r="129" spans="2:65" s="1" customFormat="1" ht="16.5" customHeight="1">
      <c r="B129" s="131"/>
      <c r="C129" s="132" t="s">
        <v>167</v>
      </c>
      <c r="D129" s="132" t="s">
        <v>115</v>
      </c>
      <c r="E129" s="133" t="s">
        <v>920</v>
      </c>
      <c r="F129" s="134" t="s">
        <v>921</v>
      </c>
      <c r="G129" s="135" t="s">
        <v>473</v>
      </c>
      <c r="H129" s="136">
        <v>1</v>
      </c>
      <c r="I129" s="137"/>
      <c r="J129" s="138">
        <f t="shared" si="0"/>
        <v>0</v>
      </c>
      <c r="K129" s="139"/>
      <c r="L129" s="30"/>
      <c r="M129" s="140" t="s">
        <v>1</v>
      </c>
      <c r="N129" s="141" t="s">
        <v>36</v>
      </c>
      <c r="P129" s="142">
        <f t="shared" si="1"/>
        <v>0</v>
      </c>
      <c r="Q129" s="142">
        <v>0</v>
      </c>
      <c r="R129" s="142">
        <f t="shared" si="2"/>
        <v>0</v>
      </c>
      <c r="S129" s="142">
        <v>0</v>
      </c>
      <c r="T129" s="143">
        <f t="shared" si="3"/>
        <v>0</v>
      </c>
      <c r="AR129" s="144" t="s">
        <v>119</v>
      </c>
      <c r="AT129" s="144" t="s">
        <v>115</v>
      </c>
      <c r="AU129" s="144" t="s">
        <v>79</v>
      </c>
      <c r="AY129" s="15" t="s">
        <v>114</v>
      </c>
      <c r="BE129" s="145">
        <f t="shared" si="4"/>
        <v>0</v>
      </c>
      <c r="BF129" s="145">
        <f t="shared" si="5"/>
        <v>0</v>
      </c>
      <c r="BG129" s="145">
        <f t="shared" si="6"/>
        <v>0</v>
      </c>
      <c r="BH129" s="145">
        <f t="shared" si="7"/>
        <v>0</v>
      </c>
      <c r="BI129" s="145">
        <f t="shared" si="8"/>
        <v>0</v>
      </c>
      <c r="BJ129" s="15" t="s">
        <v>79</v>
      </c>
      <c r="BK129" s="145">
        <f t="shared" si="9"/>
        <v>0</v>
      </c>
      <c r="BL129" s="15" t="s">
        <v>119</v>
      </c>
      <c r="BM129" s="144" t="s">
        <v>922</v>
      </c>
    </row>
    <row r="130" spans="2:65" s="1" customFormat="1" ht="16.5" customHeight="1">
      <c r="B130" s="131"/>
      <c r="C130" s="132" t="s">
        <v>8</v>
      </c>
      <c r="D130" s="132" t="s">
        <v>115</v>
      </c>
      <c r="E130" s="133" t="s">
        <v>923</v>
      </c>
      <c r="F130" s="134" t="s">
        <v>924</v>
      </c>
      <c r="G130" s="135" t="s">
        <v>473</v>
      </c>
      <c r="H130" s="136">
        <v>1</v>
      </c>
      <c r="I130" s="137"/>
      <c r="J130" s="138">
        <f t="shared" si="0"/>
        <v>0</v>
      </c>
      <c r="K130" s="139"/>
      <c r="L130" s="30"/>
      <c r="M130" s="140" t="s">
        <v>1</v>
      </c>
      <c r="N130" s="141" t="s">
        <v>36</v>
      </c>
      <c r="P130" s="142">
        <f t="shared" si="1"/>
        <v>0</v>
      </c>
      <c r="Q130" s="142">
        <v>0</v>
      </c>
      <c r="R130" s="142">
        <f t="shared" si="2"/>
        <v>0</v>
      </c>
      <c r="S130" s="142">
        <v>0</v>
      </c>
      <c r="T130" s="143">
        <f t="shared" si="3"/>
        <v>0</v>
      </c>
      <c r="AR130" s="144" t="s">
        <v>119</v>
      </c>
      <c r="AT130" s="144" t="s">
        <v>115</v>
      </c>
      <c r="AU130" s="144" t="s">
        <v>79</v>
      </c>
      <c r="AY130" s="15" t="s">
        <v>114</v>
      </c>
      <c r="BE130" s="145">
        <f t="shared" si="4"/>
        <v>0</v>
      </c>
      <c r="BF130" s="145">
        <f t="shared" si="5"/>
        <v>0</v>
      </c>
      <c r="BG130" s="145">
        <f t="shared" si="6"/>
        <v>0</v>
      </c>
      <c r="BH130" s="145">
        <f t="shared" si="7"/>
        <v>0</v>
      </c>
      <c r="BI130" s="145">
        <f t="shared" si="8"/>
        <v>0</v>
      </c>
      <c r="BJ130" s="15" t="s">
        <v>79</v>
      </c>
      <c r="BK130" s="145">
        <f t="shared" si="9"/>
        <v>0</v>
      </c>
      <c r="BL130" s="15" t="s">
        <v>119</v>
      </c>
      <c r="BM130" s="144" t="s">
        <v>925</v>
      </c>
    </row>
    <row r="131" spans="2:65" s="1" customFormat="1" ht="16.5" customHeight="1">
      <c r="B131" s="131"/>
      <c r="C131" s="132" t="s">
        <v>176</v>
      </c>
      <c r="D131" s="132" t="s">
        <v>115</v>
      </c>
      <c r="E131" s="133" t="s">
        <v>926</v>
      </c>
      <c r="F131" s="134" t="s">
        <v>927</v>
      </c>
      <c r="G131" s="135" t="s">
        <v>473</v>
      </c>
      <c r="H131" s="136">
        <v>1</v>
      </c>
      <c r="I131" s="137"/>
      <c r="J131" s="138">
        <f t="shared" si="0"/>
        <v>0</v>
      </c>
      <c r="K131" s="139"/>
      <c r="L131" s="30"/>
      <c r="M131" s="140" t="s">
        <v>1</v>
      </c>
      <c r="N131" s="141" t="s">
        <v>36</v>
      </c>
      <c r="P131" s="142">
        <f t="shared" si="1"/>
        <v>0</v>
      </c>
      <c r="Q131" s="142">
        <v>0</v>
      </c>
      <c r="R131" s="142">
        <f t="shared" si="2"/>
        <v>0</v>
      </c>
      <c r="S131" s="142">
        <v>0</v>
      </c>
      <c r="T131" s="143">
        <f t="shared" si="3"/>
        <v>0</v>
      </c>
      <c r="AR131" s="144" t="s">
        <v>119</v>
      </c>
      <c r="AT131" s="144" t="s">
        <v>115</v>
      </c>
      <c r="AU131" s="144" t="s">
        <v>79</v>
      </c>
      <c r="AY131" s="15" t="s">
        <v>114</v>
      </c>
      <c r="BE131" s="145">
        <f t="shared" si="4"/>
        <v>0</v>
      </c>
      <c r="BF131" s="145">
        <f t="shared" si="5"/>
        <v>0</v>
      </c>
      <c r="BG131" s="145">
        <f t="shared" si="6"/>
        <v>0</v>
      </c>
      <c r="BH131" s="145">
        <f t="shared" si="7"/>
        <v>0</v>
      </c>
      <c r="BI131" s="145">
        <f t="shared" si="8"/>
        <v>0</v>
      </c>
      <c r="BJ131" s="15" t="s">
        <v>79</v>
      </c>
      <c r="BK131" s="145">
        <f t="shared" si="9"/>
        <v>0</v>
      </c>
      <c r="BL131" s="15" t="s">
        <v>119</v>
      </c>
      <c r="BM131" s="144" t="s">
        <v>928</v>
      </c>
    </row>
    <row r="132" spans="2:65" s="1" customFormat="1" ht="16.5" customHeight="1">
      <c r="B132" s="131"/>
      <c r="C132" s="132" t="s">
        <v>180</v>
      </c>
      <c r="D132" s="132" t="s">
        <v>115</v>
      </c>
      <c r="E132" s="133" t="s">
        <v>929</v>
      </c>
      <c r="F132" s="134" t="s">
        <v>930</v>
      </c>
      <c r="G132" s="135" t="s">
        <v>473</v>
      </c>
      <c r="H132" s="136">
        <v>1</v>
      </c>
      <c r="I132" s="137"/>
      <c r="J132" s="138">
        <f t="shared" si="0"/>
        <v>0</v>
      </c>
      <c r="K132" s="139"/>
      <c r="L132" s="30"/>
      <c r="M132" s="140" t="s">
        <v>1</v>
      </c>
      <c r="N132" s="141" t="s">
        <v>36</v>
      </c>
      <c r="P132" s="142">
        <f t="shared" si="1"/>
        <v>0</v>
      </c>
      <c r="Q132" s="142">
        <v>0</v>
      </c>
      <c r="R132" s="142">
        <f t="shared" si="2"/>
        <v>0</v>
      </c>
      <c r="S132" s="142">
        <v>0</v>
      </c>
      <c r="T132" s="143">
        <f t="shared" si="3"/>
        <v>0</v>
      </c>
      <c r="AR132" s="144" t="s">
        <v>119</v>
      </c>
      <c r="AT132" s="144" t="s">
        <v>115</v>
      </c>
      <c r="AU132" s="144" t="s">
        <v>79</v>
      </c>
      <c r="AY132" s="15" t="s">
        <v>114</v>
      </c>
      <c r="BE132" s="145">
        <f t="shared" si="4"/>
        <v>0</v>
      </c>
      <c r="BF132" s="145">
        <f t="shared" si="5"/>
        <v>0</v>
      </c>
      <c r="BG132" s="145">
        <f t="shared" si="6"/>
        <v>0</v>
      </c>
      <c r="BH132" s="145">
        <f t="shared" si="7"/>
        <v>0</v>
      </c>
      <c r="BI132" s="145">
        <f t="shared" si="8"/>
        <v>0</v>
      </c>
      <c r="BJ132" s="15" t="s">
        <v>79</v>
      </c>
      <c r="BK132" s="145">
        <f t="shared" si="9"/>
        <v>0</v>
      </c>
      <c r="BL132" s="15" t="s">
        <v>119</v>
      </c>
      <c r="BM132" s="144" t="s">
        <v>931</v>
      </c>
    </row>
    <row r="133" spans="2:65" s="1" customFormat="1" ht="29.25">
      <c r="B133" s="30"/>
      <c r="D133" s="146" t="s">
        <v>124</v>
      </c>
      <c r="F133" s="147" t="s">
        <v>932</v>
      </c>
      <c r="I133" s="148"/>
      <c r="L133" s="30"/>
      <c r="M133" s="180"/>
      <c r="N133" s="177"/>
      <c r="O133" s="177"/>
      <c r="P133" s="177"/>
      <c r="Q133" s="177"/>
      <c r="R133" s="177"/>
      <c r="S133" s="177"/>
      <c r="T133" s="181"/>
      <c r="AT133" s="15" t="s">
        <v>124</v>
      </c>
      <c r="AU133" s="15" t="s">
        <v>79</v>
      </c>
    </row>
    <row r="134" spans="2:65" s="1" customFormat="1" ht="6.95" customHeight="1">
      <c r="B134" s="42"/>
      <c r="C134" s="43"/>
      <c r="D134" s="43"/>
      <c r="E134" s="43"/>
      <c r="F134" s="43"/>
      <c r="G134" s="43"/>
      <c r="H134" s="43"/>
      <c r="I134" s="43"/>
      <c r="J134" s="43"/>
      <c r="K134" s="43"/>
      <c r="L134" s="30"/>
    </row>
  </sheetData>
  <autoFilter ref="C116:K133" xr:uid="{00000000-0009-0000-0000-000003000000}"/>
  <mergeCells count="9">
    <mergeCell ref="E87:H87"/>
    <mergeCell ref="E107:H107"/>
    <mergeCell ref="E109:H109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8</vt:i4>
      </vt:variant>
    </vt:vector>
  </HeadingPairs>
  <TitlesOfParts>
    <vt:vector size="12" baseType="lpstr">
      <vt:lpstr>Rekapitulace stavby</vt:lpstr>
      <vt:lpstr>30a - Povrchy</vt:lpstr>
      <vt:lpstr>30b - Rekonstrukce vodoho...</vt:lpstr>
      <vt:lpstr>30c - Vedlejší rozpočtové...</vt:lpstr>
      <vt:lpstr>'30a - Povrchy'!Názvy_tisku</vt:lpstr>
      <vt:lpstr>'30b - Rekonstrukce vodoho...'!Názvy_tisku</vt:lpstr>
      <vt:lpstr>'30c - Vedlejší rozpočtové...'!Názvy_tisku</vt:lpstr>
      <vt:lpstr>'Rekapitulace stavby'!Názvy_tisku</vt:lpstr>
      <vt:lpstr>'30a - Povrchy'!Oblast_tisku</vt:lpstr>
      <vt:lpstr>'30b - Rekonstrukce vodoho...'!Oblast_tisku</vt:lpstr>
      <vt:lpstr>'30c - Vedlejší rozpočtové...'!Oblast_tisku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DESKTOP-IKVKI5Q\Dell</dc:creator>
  <cp:lastModifiedBy>Eva Vondrášková</cp:lastModifiedBy>
  <dcterms:created xsi:type="dcterms:W3CDTF">2024-09-06T13:37:27Z</dcterms:created>
  <dcterms:modified xsi:type="dcterms:W3CDTF">2024-09-06T13:39:28Z</dcterms:modified>
</cp:coreProperties>
</file>