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38520" yWindow="-120" windowWidth="23256" windowHeight="13176" activeTab="1"/>
  </bookViews>
  <sheets>
    <sheet name="Pokyny pro vyplnění" sheetId="11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Pol'!$A$1:$Y$111</definedName>
    <definedName name="_xlnm.Print_Area" localSheetId="1">Stavba!$A$1:$J$58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31" i="12" l="1"/>
  <c r="I57" i="1" l="1"/>
  <c r="I56" i="1"/>
  <c r="I55" i="1"/>
  <c r="I54" i="1"/>
  <c r="I53" i="1"/>
  <c r="I52" i="1"/>
  <c r="I51" i="1"/>
  <c r="I50" i="1"/>
  <c r="G9" i="12"/>
  <c r="I9" i="12"/>
  <c r="I8" i="12" s="1"/>
  <c r="K9" i="12"/>
  <c r="K8" i="12" s="1"/>
  <c r="M9" i="12"/>
  <c r="O9" i="12"/>
  <c r="O8" i="12" s="1"/>
  <c r="Q9" i="12"/>
  <c r="V9" i="12"/>
  <c r="G10" i="12"/>
  <c r="I10" i="12"/>
  <c r="K10" i="12"/>
  <c r="M10" i="12"/>
  <c r="O10" i="12"/>
  <c r="Q10" i="12"/>
  <c r="V10" i="12"/>
  <c r="G12" i="12"/>
  <c r="I12" i="12"/>
  <c r="K12" i="12"/>
  <c r="M12" i="12"/>
  <c r="O12" i="12"/>
  <c r="Q12" i="12"/>
  <c r="V12" i="12"/>
  <c r="G13" i="12"/>
  <c r="G8" i="12" s="1"/>
  <c r="I49" i="1" s="1"/>
  <c r="I13" i="12"/>
  <c r="K13" i="12"/>
  <c r="O13" i="12"/>
  <c r="Q13" i="12"/>
  <c r="V13" i="12"/>
  <c r="G15" i="12"/>
  <c r="AF101" i="12" s="1"/>
  <c r="G41" i="1" s="1"/>
  <c r="I15" i="12"/>
  <c r="K15" i="12"/>
  <c r="O15" i="12"/>
  <c r="Q15" i="12"/>
  <c r="V15" i="12"/>
  <c r="V8" i="12" s="1"/>
  <c r="G17" i="12"/>
  <c r="M17" i="12" s="1"/>
  <c r="I17" i="12"/>
  <c r="K17" i="12"/>
  <c r="O17" i="12"/>
  <c r="Q17" i="12"/>
  <c r="Q8" i="12" s="1"/>
  <c r="V17" i="12"/>
  <c r="G20" i="12"/>
  <c r="I20" i="12"/>
  <c r="K20" i="12"/>
  <c r="M20" i="12"/>
  <c r="O20" i="12"/>
  <c r="Q20" i="12"/>
  <c r="V20" i="12"/>
  <c r="G22" i="12"/>
  <c r="I22" i="12"/>
  <c r="K22" i="12"/>
  <c r="M22" i="12"/>
  <c r="O22" i="12"/>
  <c r="Q22" i="12"/>
  <c r="V22" i="12"/>
  <c r="G23" i="12"/>
  <c r="I23" i="12"/>
  <c r="K23" i="12"/>
  <c r="M23" i="12"/>
  <c r="O23" i="12"/>
  <c r="Q23" i="12"/>
  <c r="V23" i="12"/>
  <c r="G24" i="12"/>
  <c r="M24" i="12" s="1"/>
  <c r="I24" i="12"/>
  <c r="K24" i="12"/>
  <c r="O24" i="12"/>
  <c r="Q24" i="12"/>
  <c r="V24" i="12"/>
  <c r="G25" i="12"/>
  <c r="M25" i="12" s="1"/>
  <c r="I25" i="12"/>
  <c r="K25" i="12"/>
  <c r="O25" i="12"/>
  <c r="Q25" i="12"/>
  <c r="V25" i="12"/>
  <c r="G26" i="12"/>
  <c r="M26" i="12" s="1"/>
  <c r="I26" i="12"/>
  <c r="K26" i="12"/>
  <c r="O26" i="12"/>
  <c r="Q26" i="12"/>
  <c r="V26" i="12"/>
  <c r="G28" i="12"/>
  <c r="I28" i="12"/>
  <c r="K28" i="12"/>
  <c r="M28" i="12"/>
  <c r="O28" i="12"/>
  <c r="Q28" i="12"/>
  <c r="V28" i="12"/>
  <c r="G29" i="12"/>
  <c r="I29" i="12"/>
  <c r="K29" i="12"/>
  <c r="M29" i="12"/>
  <c r="O29" i="12"/>
  <c r="Q29" i="12"/>
  <c r="V29" i="12"/>
  <c r="I31" i="12"/>
  <c r="K31" i="12"/>
  <c r="M31" i="12"/>
  <c r="O31" i="12"/>
  <c r="Q31" i="12"/>
  <c r="V31" i="12"/>
  <c r="G33" i="12"/>
  <c r="M33" i="12" s="1"/>
  <c r="I33" i="12"/>
  <c r="K33" i="12"/>
  <c r="O33" i="12"/>
  <c r="Q33" i="12"/>
  <c r="V33" i="12"/>
  <c r="G34" i="12"/>
  <c r="M34" i="12" s="1"/>
  <c r="I34" i="12"/>
  <c r="K34" i="12"/>
  <c r="O34" i="12"/>
  <c r="Q34" i="12"/>
  <c r="V34" i="12"/>
  <c r="G38" i="12"/>
  <c r="M38" i="12" s="1"/>
  <c r="I38" i="12"/>
  <c r="K38" i="12"/>
  <c r="O38" i="12"/>
  <c r="Q38" i="12"/>
  <c r="V38" i="12"/>
  <c r="G39" i="12"/>
  <c r="I39" i="12"/>
  <c r="K39" i="12"/>
  <c r="M39" i="12"/>
  <c r="O39" i="12"/>
  <c r="Q39" i="12"/>
  <c r="V39" i="12"/>
  <c r="G41" i="12"/>
  <c r="I41" i="12"/>
  <c r="K41" i="12"/>
  <c r="M41" i="12"/>
  <c r="O41" i="12"/>
  <c r="Q41" i="12"/>
  <c r="V41" i="12"/>
  <c r="G43" i="12"/>
  <c r="I43" i="12"/>
  <c r="K43" i="12"/>
  <c r="M43" i="12"/>
  <c r="O43" i="12"/>
  <c r="Q43" i="12"/>
  <c r="V43" i="12"/>
  <c r="I45" i="12"/>
  <c r="K45" i="12"/>
  <c r="G46" i="12"/>
  <c r="M46" i="12" s="1"/>
  <c r="M45" i="12" s="1"/>
  <c r="I46" i="12"/>
  <c r="K46" i="12"/>
  <c r="O46" i="12"/>
  <c r="O45" i="12" s="1"/>
  <c r="Q46" i="12"/>
  <c r="Q45" i="12" s="1"/>
  <c r="V46" i="12"/>
  <c r="V45" i="12" s="1"/>
  <c r="G49" i="12"/>
  <c r="I49" i="12"/>
  <c r="I48" i="12" s="1"/>
  <c r="K49" i="12"/>
  <c r="K48" i="12" s="1"/>
  <c r="M49" i="12"/>
  <c r="O49" i="12"/>
  <c r="O48" i="12" s="1"/>
  <c r="Q49" i="12"/>
  <c r="V49" i="12"/>
  <c r="G52" i="12"/>
  <c r="I52" i="12"/>
  <c r="K52" i="12"/>
  <c r="M52" i="12"/>
  <c r="O52" i="12"/>
  <c r="Q52" i="12"/>
  <c r="V52" i="12"/>
  <c r="G53" i="12"/>
  <c r="I53" i="12"/>
  <c r="K53" i="12"/>
  <c r="M53" i="12"/>
  <c r="O53" i="12"/>
  <c r="Q53" i="12"/>
  <c r="V53" i="12"/>
  <c r="G55" i="12"/>
  <c r="G48" i="12" s="1"/>
  <c r="I55" i="12"/>
  <c r="K55" i="12"/>
  <c r="O55" i="12"/>
  <c r="Q55" i="12"/>
  <c r="V55" i="12"/>
  <c r="V48" i="12" s="1"/>
  <c r="G56" i="12"/>
  <c r="M56" i="12" s="1"/>
  <c r="I56" i="12"/>
  <c r="K56" i="12"/>
  <c r="O56" i="12"/>
  <c r="Q56" i="12"/>
  <c r="V56" i="12"/>
  <c r="G57" i="12"/>
  <c r="M57" i="12" s="1"/>
  <c r="I57" i="12"/>
  <c r="K57" i="12"/>
  <c r="O57" i="12"/>
  <c r="Q57" i="12"/>
  <c r="Q48" i="12" s="1"/>
  <c r="V57" i="12"/>
  <c r="G58" i="12"/>
  <c r="I58" i="12"/>
  <c r="K58" i="12"/>
  <c r="M58" i="12"/>
  <c r="O58" i="12"/>
  <c r="Q58" i="12"/>
  <c r="V58" i="12"/>
  <c r="G59" i="12"/>
  <c r="I59" i="12"/>
  <c r="K59" i="12"/>
  <c r="M59" i="12"/>
  <c r="O59" i="12"/>
  <c r="Q59" i="12"/>
  <c r="V59" i="12"/>
  <c r="K60" i="12"/>
  <c r="G61" i="12"/>
  <c r="M61" i="12" s="1"/>
  <c r="I61" i="12"/>
  <c r="I60" i="12" s="1"/>
  <c r="K61" i="12"/>
  <c r="O61" i="12"/>
  <c r="O60" i="12" s="1"/>
  <c r="Q61" i="12"/>
  <c r="Q60" i="12" s="1"/>
  <c r="V61" i="12"/>
  <c r="V60" i="12" s="1"/>
  <c r="G63" i="12"/>
  <c r="M63" i="12" s="1"/>
  <c r="I63" i="12"/>
  <c r="K63" i="12"/>
  <c r="O63" i="12"/>
  <c r="Q63" i="12"/>
  <c r="V63" i="12"/>
  <c r="G65" i="12"/>
  <c r="I65" i="12"/>
  <c r="I64" i="12" s="1"/>
  <c r="K65" i="12"/>
  <c r="K64" i="12" s="1"/>
  <c r="M65" i="12"/>
  <c r="O65" i="12"/>
  <c r="O64" i="12" s="1"/>
  <c r="Q65" i="12"/>
  <c r="V65" i="12"/>
  <c r="G67" i="12"/>
  <c r="I67" i="12"/>
  <c r="K67" i="12"/>
  <c r="M67" i="12"/>
  <c r="O67" i="12"/>
  <c r="Q67" i="12"/>
  <c r="V67" i="12"/>
  <c r="G68" i="12"/>
  <c r="I68" i="12"/>
  <c r="K68" i="12"/>
  <c r="M68" i="12"/>
  <c r="O68" i="12"/>
  <c r="Q68" i="12"/>
  <c r="V68" i="12"/>
  <c r="G71" i="12"/>
  <c r="M71" i="12" s="1"/>
  <c r="I71" i="12"/>
  <c r="K71" i="12"/>
  <c r="O71" i="12"/>
  <c r="Q71" i="12"/>
  <c r="V71" i="12"/>
  <c r="G73" i="12"/>
  <c r="G64" i="12" s="1"/>
  <c r="I73" i="12"/>
  <c r="K73" i="12"/>
  <c r="O73" i="12"/>
  <c r="Q73" i="12"/>
  <c r="V73" i="12"/>
  <c r="V64" i="12" s="1"/>
  <c r="G74" i="12"/>
  <c r="M74" i="12" s="1"/>
  <c r="I74" i="12"/>
  <c r="K74" i="12"/>
  <c r="O74" i="12"/>
  <c r="Q74" i="12"/>
  <c r="Q64" i="12" s="1"/>
  <c r="V74" i="12"/>
  <c r="G75" i="12"/>
  <c r="I75" i="12"/>
  <c r="K75" i="12"/>
  <c r="M75" i="12"/>
  <c r="O75" i="12"/>
  <c r="Q75" i="12"/>
  <c r="V75" i="12"/>
  <c r="G76" i="12"/>
  <c r="I76" i="12"/>
  <c r="K76" i="12"/>
  <c r="M76" i="12"/>
  <c r="O76" i="12"/>
  <c r="Q76" i="12"/>
  <c r="V76" i="12"/>
  <c r="G78" i="12"/>
  <c r="I78" i="12"/>
  <c r="K78" i="12"/>
  <c r="M78" i="12"/>
  <c r="O78" i="12"/>
  <c r="Q78" i="12"/>
  <c r="V78" i="12"/>
  <c r="I80" i="12"/>
  <c r="K80" i="12"/>
  <c r="G81" i="12"/>
  <c r="M81" i="12" s="1"/>
  <c r="I81" i="12"/>
  <c r="K81" i="12"/>
  <c r="O81" i="12"/>
  <c r="O80" i="12" s="1"/>
  <c r="Q81" i="12"/>
  <c r="Q80" i="12" s="1"/>
  <c r="V81" i="12"/>
  <c r="V80" i="12" s="1"/>
  <c r="G83" i="12"/>
  <c r="M83" i="12" s="1"/>
  <c r="I83" i="12"/>
  <c r="K83" i="12"/>
  <c r="O83" i="12"/>
  <c r="Q83" i="12"/>
  <c r="V83" i="12"/>
  <c r="G85" i="12"/>
  <c r="I85" i="12"/>
  <c r="K85" i="12"/>
  <c r="M85" i="12"/>
  <c r="O85" i="12"/>
  <c r="Q85" i="12"/>
  <c r="V85" i="12"/>
  <c r="G86" i="12"/>
  <c r="M86" i="12"/>
  <c r="O86" i="12"/>
  <c r="G87" i="12"/>
  <c r="I87" i="12"/>
  <c r="I86" i="12" s="1"/>
  <c r="K87" i="12"/>
  <c r="K86" i="12" s="1"/>
  <c r="M87" i="12"/>
  <c r="O87" i="12"/>
  <c r="Q87" i="12"/>
  <c r="Q86" i="12" s="1"/>
  <c r="V87" i="12"/>
  <c r="V86" i="12" s="1"/>
  <c r="G89" i="12"/>
  <c r="M89" i="12" s="1"/>
  <c r="M88" i="12" s="1"/>
  <c r="I89" i="12"/>
  <c r="K89" i="12"/>
  <c r="O89" i="12"/>
  <c r="O88" i="12" s="1"/>
  <c r="Q89" i="12"/>
  <c r="Q88" i="12" s="1"/>
  <c r="V89" i="12"/>
  <c r="V88" i="12" s="1"/>
  <c r="G90" i="12"/>
  <c r="M90" i="12" s="1"/>
  <c r="I90" i="12"/>
  <c r="K90" i="12"/>
  <c r="O90" i="12"/>
  <c r="Q90" i="12"/>
  <c r="V90" i="12"/>
  <c r="G91" i="12"/>
  <c r="I91" i="12"/>
  <c r="K91" i="12"/>
  <c r="M91" i="12"/>
  <c r="O91" i="12"/>
  <c r="Q91" i="12"/>
  <c r="V91" i="12"/>
  <c r="G93" i="12"/>
  <c r="I93" i="12"/>
  <c r="K93" i="12"/>
  <c r="K88" i="12" s="1"/>
  <c r="M93" i="12"/>
  <c r="O93" i="12"/>
  <c r="Q93" i="12"/>
  <c r="V93" i="12"/>
  <c r="G94" i="12"/>
  <c r="I94" i="12"/>
  <c r="K94" i="12"/>
  <c r="M94" i="12"/>
  <c r="O94" i="12"/>
  <c r="Q94" i="12"/>
  <c r="V94" i="12"/>
  <c r="G95" i="12"/>
  <c r="M95" i="12" s="1"/>
  <c r="I95" i="12"/>
  <c r="I88" i="12" s="1"/>
  <c r="K95" i="12"/>
  <c r="O95" i="12"/>
  <c r="Q95" i="12"/>
  <c r="V95" i="12"/>
  <c r="G96" i="12"/>
  <c r="I96" i="12"/>
  <c r="V96" i="12"/>
  <c r="G97" i="12"/>
  <c r="M97" i="12" s="1"/>
  <c r="M96" i="12" s="1"/>
  <c r="I97" i="12"/>
  <c r="K97" i="12"/>
  <c r="K96" i="12" s="1"/>
  <c r="O97" i="12"/>
  <c r="O96" i="12" s="1"/>
  <c r="Q97" i="12"/>
  <c r="Q96" i="12" s="1"/>
  <c r="V97" i="12"/>
  <c r="G99" i="12"/>
  <c r="I99" i="12"/>
  <c r="K99" i="12"/>
  <c r="M99" i="12"/>
  <c r="O99" i="12"/>
  <c r="Q99" i="12"/>
  <c r="V99" i="12"/>
  <c r="AE101" i="12"/>
  <c r="F40" i="1" s="1"/>
  <c r="I20" i="1"/>
  <c r="I19" i="1"/>
  <c r="I18" i="1"/>
  <c r="I17" i="1"/>
  <c r="J28" i="1"/>
  <c r="J26" i="1"/>
  <c r="G38" i="1"/>
  <c r="F38" i="1"/>
  <c r="J23" i="1"/>
  <c r="J24" i="1"/>
  <c r="J25" i="1"/>
  <c r="J27" i="1"/>
  <c r="E24" i="1"/>
  <c r="E26" i="1"/>
  <c r="I16" i="1" l="1"/>
  <c r="I21" i="1" s="1"/>
  <c r="I58" i="1"/>
  <c r="G101" i="12"/>
  <c r="G40" i="1"/>
  <c r="H40" i="1" s="1"/>
  <c r="I40" i="1" s="1"/>
  <c r="F39" i="1"/>
  <c r="F41" i="1"/>
  <c r="H41" i="1" s="1"/>
  <c r="I41" i="1" s="1"/>
  <c r="G39" i="1"/>
  <c r="G42" i="1" s="1"/>
  <c r="G25" i="1" s="1"/>
  <c r="A25" i="1" s="1"/>
  <c r="G26" i="1" s="1"/>
  <c r="M60" i="12"/>
  <c r="M80" i="12"/>
  <c r="G88" i="12"/>
  <c r="G80" i="12"/>
  <c r="G45" i="12"/>
  <c r="G60" i="12"/>
  <c r="M73" i="12"/>
  <c r="M64" i="12" s="1"/>
  <c r="M15" i="12"/>
  <c r="M55" i="12"/>
  <c r="M48" i="12" s="1"/>
  <c r="M13" i="12"/>
  <c r="M8" i="12" s="1"/>
  <c r="A26" i="1" l="1"/>
  <c r="J55" i="1"/>
  <c r="J51" i="1"/>
  <c r="J56" i="1"/>
  <c r="J52" i="1"/>
  <c r="J54" i="1"/>
  <c r="J50" i="1"/>
  <c r="J57" i="1"/>
  <c r="J53" i="1"/>
  <c r="J49" i="1"/>
  <c r="H39" i="1"/>
  <c r="F42" i="1"/>
  <c r="G23" i="1" l="1"/>
  <c r="A23" i="1" s="1"/>
  <c r="G28" i="1"/>
  <c r="I39" i="1"/>
  <c r="I42" i="1" s="1"/>
  <c r="H42" i="1"/>
  <c r="J58" i="1"/>
  <c r="J40" i="1" l="1"/>
  <c r="J41" i="1"/>
  <c r="J39" i="1"/>
  <c r="J42" i="1" s="1"/>
  <c r="G24" i="1"/>
  <c r="A27" i="1" s="1"/>
  <c r="A24" i="1"/>
  <c r="A29" i="1" l="1"/>
  <c r="G29" i="1"/>
  <c r="G27" i="1" s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Tibitanzl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<sst xmlns="http://schemas.openxmlformats.org/spreadsheetml/2006/main" count="674" uniqueCount="267">
  <si>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</si>
  <si>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</si>
  <si>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</si>
  <si>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</si>
  <si>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</si>
  <si>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</si>
  <si>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</si>
  <si>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</si>
  <si>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</si>
  <si>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</si>
  <si>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</si>
  <si>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</si>
  <si>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</si>
  <si>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</si>
  <si>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</si>
  <si>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</si>
  <si>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</si>
  <si>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</si>
  <si>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</si>
  <si>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</si>
  <si>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</si>
  <si>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</si>
  <si>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</si>
  <si>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</si>
  <si>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</si>
  <si>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</si>
  <si>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</si>
  <si>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</si>
  <si>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</si>
  <si>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</si>
  <si>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</si>
  <si>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</si>
  <si>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</si>
  <si>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</si>
  <si>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</si>
  <si>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</si>
  <si>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</si>
  <si>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</si>
  <si>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</si>
  <si>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</si>
  <si>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</si>
  <si>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</si>
  <si>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</si>
  <si>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</si>
  <si>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>Parkoviště</t>
  </si>
  <si>
    <t>Objekt:</t>
  </si>
  <si>
    <t>Rozpočet:</t>
  </si>
  <si>
    <t>sdfsdf</t>
  </si>
  <si>
    <t>9/2023</t>
  </si>
  <si>
    <t>Stavba</t>
  </si>
  <si>
    <t>Celkem za stavbu</t>
  </si>
  <si>
    <t>CZK</t>
  </si>
  <si>
    <t>Rekapitulace dílů</t>
  </si>
  <si>
    <t>Typ dílu</t>
  </si>
  <si>
    <t>1</t>
  </si>
  <si>
    <t>Zemní práce</t>
  </si>
  <si>
    <t>4</t>
  </si>
  <si>
    <t>Vodorovné konstrukce</t>
  </si>
  <si>
    <t>5</t>
  </si>
  <si>
    <t>Komunikace</t>
  </si>
  <si>
    <t>8</t>
  </si>
  <si>
    <t>Trubní vedení</t>
  </si>
  <si>
    <t>91</t>
  </si>
  <si>
    <t>Doplňující práce na komunikaci</t>
  </si>
  <si>
    <t>96</t>
  </si>
  <si>
    <t>Bourání konstrukcí</t>
  </si>
  <si>
    <t>99</t>
  </si>
  <si>
    <t>Staveništní přesun hmot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</si>
  <si>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</si>
  <si>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</si>
  <si>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</si>
  <si>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</si>
  <si>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</si>
  <si>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</si>
  <si>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</si>
  <si>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</si>
  <si>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</si>
  <si>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</si>
  <si>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</si>
  <si>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</si>
  <si>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</si>
  <si>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</si>
  <si>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</si>
  <si>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</si>
  <si>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</si>
  <si>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</si>
  <si>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</si>
  <si>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</si>
  <si>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</si>
  <si>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</si>
  <si>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</si>
  <si>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</si>
  <si>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</si>
  <si>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</si>
  <si>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</si>
  <si>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</si>
  <si>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</si>
  <si>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</si>
  <si>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</si>
  <si>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</si>
  <si>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</si>
  <si>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112201103</t>
  </si>
  <si>
    <t>Odstranění pařezů pod úrovní, o průměru 50 - 70 cm</t>
  </si>
  <si>
    <t>kus</t>
  </si>
  <si>
    <t>RTS 23/ I</t>
  </si>
  <si>
    <t>Práce</t>
  </si>
  <si>
    <t>Běžná</t>
  </si>
  <si>
    <t>POL1_</t>
  </si>
  <si>
    <t>113107420</t>
  </si>
  <si>
    <t>Odstranění podkladu nad 50 m2,kam.těžené tl.20 cm</t>
  </si>
  <si>
    <t>m2</t>
  </si>
  <si>
    <t>stav.podkladní kce pod sfalty : 5*1,5+11*5+17*4,5+9*10+18*3,5</t>
  </si>
  <si>
    <t>VV</t>
  </si>
  <si>
    <t>113108415</t>
  </si>
  <si>
    <t>Odstranění asfaltové vrstvy pl.nad 50 m2, tl.15 cm</t>
  </si>
  <si>
    <t>113202111</t>
  </si>
  <si>
    <t>Vytrhání obrub obrubníků silničních</t>
  </si>
  <si>
    <t>m</t>
  </si>
  <si>
    <t>12+7</t>
  </si>
  <si>
    <t>121101101</t>
  </si>
  <si>
    <t>Sejmutí ornice s přemístěním do 50 m</t>
  </si>
  <si>
    <t>m3</t>
  </si>
  <si>
    <t>zelená plocha : 9*11*0,15</t>
  </si>
  <si>
    <t>122201102</t>
  </si>
  <si>
    <t>Odkopávky nezapažené v hor. 3 do 1000 m3</t>
  </si>
  <si>
    <t>kční vrstvy : 292*0,2</t>
  </si>
  <si>
    <t>335*0,35</t>
  </si>
  <si>
    <t>132201111</t>
  </si>
  <si>
    <t>Hloubení rýh š.do 60 cm v hor.3 do 100 m3, STROJNĚ</t>
  </si>
  <si>
    <t>pro kanalizační potrubí : 45*1,5*0,6</t>
  </si>
  <si>
    <t>162701105</t>
  </si>
  <si>
    <t>Vodorovné přemístění výkopku z hor.1-4 do 10000 m</t>
  </si>
  <si>
    <t>162201451</t>
  </si>
  <si>
    <t>Vodorovné přemístění pařezů  D 30 cm do 2000 m</t>
  </si>
  <si>
    <t>162301922</t>
  </si>
  <si>
    <t>Příplatek za dalších 5000m - pařezy D 50cm</t>
  </si>
  <si>
    <t>167101102</t>
  </si>
  <si>
    <t>Nakládání výkopku z hor. 1 ÷ 4 v množství nad 100 m3</t>
  </si>
  <si>
    <t>171101103</t>
  </si>
  <si>
    <t>Uložení sypaniny do násypů zhutněných na 100% PS</t>
  </si>
  <si>
    <t>zavezení septiku : 3</t>
  </si>
  <si>
    <t>171201201</t>
  </si>
  <si>
    <t>Uložení sypaniny na skl.-sypanina na výšku přes 2m</t>
  </si>
  <si>
    <t>174101101</t>
  </si>
  <si>
    <t>Zásyp jam, rýh, šachet se zhutněním</t>
  </si>
  <si>
    <t>zásyp kanalizace : 24,3</t>
  </si>
  <si>
    <t>175101101</t>
  </si>
  <si>
    <t>Obsyp potrubí bez prohození sypaniny s dodáním štěrkopísku frakce 0 - 22 mm</t>
  </si>
  <si>
    <t>Potrubí DN 150 : 45*0,4*0,6</t>
  </si>
  <si>
    <t>181101102</t>
  </si>
  <si>
    <t>Úprava pláně v zářezech v hor. 1-4, se zhutněním</t>
  </si>
  <si>
    <t>181301101</t>
  </si>
  <si>
    <t>Rozprostření ornice, rovina, tl. do 10 cm do 500m2</t>
  </si>
  <si>
    <t>podél obrub u silnice : 35*2</t>
  </si>
  <si>
    <t>východní strana : 15*2</t>
  </si>
  <si>
    <t>u hřbitovní zdi : 10*2,5</t>
  </si>
  <si>
    <t>182001111</t>
  </si>
  <si>
    <t>Plošná úprava terénu, nerovnosti do 10 cm v rovině</t>
  </si>
  <si>
    <t>182101101</t>
  </si>
  <si>
    <t>Svahování v zářezech v hor. 1 - 4</t>
  </si>
  <si>
    <t>strana u silnice : 35*2</t>
  </si>
  <si>
    <t>199000005</t>
  </si>
  <si>
    <t>Poplatek za skládku zeminy 1- 4, č. dle katal. odpadů 17 05 04</t>
  </si>
  <si>
    <t>t</t>
  </si>
  <si>
    <t>191,86*1,8</t>
  </si>
  <si>
    <t>10364200</t>
  </si>
  <si>
    <t>Ornice pro pozemkové úpravy</t>
  </si>
  <si>
    <t>SPCM</t>
  </si>
  <si>
    <t>RTS 14/ II</t>
  </si>
  <si>
    <t>Specifikace</t>
  </si>
  <si>
    <t>POL3_</t>
  </si>
  <si>
    <t>125,5*0,15</t>
  </si>
  <si>
    <t>451572111</t>
  </si>
  <si>
    <t>Lože pod potrubí z kameniva těženého 0 - 4 mm</t>
  </si>
  <si>
    <t>45*0,2*0,6</t>
  </si>
  <si>
    <t>564871111</t>
  </si>
  <si>
    <t>Podklad ze štěrkodrti po zhutnění tloušťky 25 cm štěrkodrť frakce 0-63 mm</t>
  </si>
  <si>
    <t>plocha : 570</t>
  </si>
  <si>
    <t>pod obrubníky : 115,5*0,5</t>
  </si>
  <si>
    <t>565151111</t>
  </si>
  <si>
    <t>Podklad z obal kam.ACP 16+,ACP 22+,do 3 m,tl. 7 cm</t>
  </si>
  <si>
    <t>567122111</t>
  </si>
  <si>
    <t>Podklad z kameniva zpev.cementem SC C8/10 tl.12 cm</t>
  </si>
  <si>
    <t>38*15</t>
  </si>
  <si>
    <t>573111113</t>
  </si>
  <si>
    <t>Postřik infiltrační s posypem, asfalt 1,5 kg/m2</t>
  </si>
  <si>
    <t>573231125</t>
  </si>
  <si>
    <t>Postřik spojovací z KAE, množství zbytkového asfaltu 0,5 kg/m2</t>
  </si>
  <si>
    <t>577112113</t>
  </si>
  <si>
    <t>Beton asfalt. ACO 11 S modifik. š. do 3 m, tl.4 cm</t>
  </si>
  <si>
    <t>599142111</t>
  </si>
  <si>
    <t>Úprava zálivky dil.spár hloubky do 4 cm š. do 4 cm</t>
  </si>
  <si>
    <t>59710000</t>
  </si>
  <si>
    <t>Montáž odvodňovacího žlabu - polymerbeton A15,zatíýení E 600 včetně betonového lože C 12/15, vč.dodávky žlabu a mříže,napojení na kanaliazaci</t>
  </si>
  <si>
    <t>Vlastní</t>
  </si>
  <si>
    <t>Indiv</t>
  </si>
  <si>
    <t>871313121</t>
  </si>
  <si>
    <t>Montáž trub z plastu, gumový kroužek, DN 150 včetně dodávky trub PVC hrdlových 160x4,0x5000</t>
  </si>
  <si>
    <t>z odvodňovacího žlabu do nové vpusti a do vsaku : 35+10</t>
  </si>
  <si>
    <t>895941311</t>
  </si>
  <si>
    <t>Zřízení vpusti uliční z dílců typ UVB - 50 včetně dodávky dílců pro uliční vpusti TBV</t>
  </si>
  <si>
    <t>915711111</t>
  </si>
  <si>
    <t>Vodorovné značení dělicích čar 12 cm střík.barvou</t>
  </si>
  <si>
    <t>24*4,55*2</t>
  </si>
  <si>
    <t>915791111</t>
  </si>
  <si>
    <t>Předznačení pro značení dělicí čáry,vodicí proužky</t>
  </si>
  <si>
    <t>917862111</t>
  </si>
  <si>
    <t>Osazení stojat. obrub.bet. s opěrou,lože z C 12/15</t>
  </si>
  <si>
    <t>Mono II : 35*2+15+12</t>
  </si>
  <si>
    <t>Linea : 12+3,5+3</t>
  </si>
  <si>
    <t>918101111</t>
  </si>
  <si>
    <t>Lože pod obrubníky nebo obruby dlažeb z C 12/15</t>
  </si>
  <si>
    <t>115,5*0,3*0,15</t>
  </si>
  <si>
    <t>919731122</t>
  </si>
  <si>
    <t>Zarovnání styčné plochy živičné tl. do 10 cm</t>
  </si>
  <si>
    <t>919735113</t>
  </si>
  <si>
    <t>Řezání stávajícího živičného krytu tl. 10 - 15 cm</t>
  </si>
  <si>
    <t>91-1</t>
  </si>
  <si>
    <t>Hutnící dynamická zkouška</t>
  </si>
  <si>
    <t>59217504</t>
  </si>
  <si>
    <t>Obrubník Best MONO II 100x15/12x25 cm přírodní</t>
  </si>
  <si>
    <t>97*1,1</t>
  </si>
  <si>
    <t>59217509</t>
  </si>
  <si>
    <t>Obrubník parkový BEST LINEA I v. 250 x 80 x 500 mm přírodní</t>
  </si>
  <si>
    <t>18,5*1,1*2</t>
  </si>
  <si>
    <t>960111221</t>
  </si>
  <si>
    <t>Bourání konstrukcí z dílců prefa. betonových a ŽB</t>
  </si>
  <si>
    <t>uliční vpusti : 0,6*0,6*1,5*2</t>
  </si>
  <si>
    <t>962042321</t>
  </si>
  <si>
    <t>Bourání zdiva nadzákladového z betonu prostého</t>
  </si>
  <si>
    <t>stav.septik : 1,5</t>
  </si>
  <si>
    <t>96-1</t>
  </si>
  <si>
    <t>Vyvezení septiku</t>
  </si>
  <si>
    <t>soubor</t>
  </si>
  <si>
    <t>998225111</t>
  </si>
  <si>
    <t>Přesun hmot, pozemní komunikace, kryt živičný</t>
  </si>
  <si>
    <t>Přesun hmot</t>
  </si>
  <si>
    <t>POL7_</t>
  </si>
  <si>
    <t>979089001</t>
  </si>
  <si>
    <t>Poplatek za uložení odpadního štěrku a kameniva, skupina odpadu 010408</t>
  </si>
  <si>
    <t>979990112</t>
  </si>
  <si>
    <t>Poplatek za uložení suti - obal. kamenivo, asfalt, skupina odpadu 170302</t>
  </si>
  <si>
    <t>979990161</t>
  </si>
  <si>
    <t>Poplatek za uložení - dřevo, skupina odpadu 170201</t>
  </si>
  <si>
    <t>0,8*3</t>
  </si>
  <si>
    <t>979082213</t>
  </si>
  <si>
    <t>Vodorovná doprava suti po suchu do 1 km</t>
  </si>
  <si>
    <t>Přesun suti</t>
  </si>
  <si>
    <t>POL8_</t>
  </si>
  <si>
    <t>979082219</t>
  </si>
  <si>
    <t>Příplatek za dopravu suti po suchu za další 1 km</t>
  </si>
  <si>
    <t>979087212</t>
  </si>
  <si>
    <t>Nakládání suti na dopravní prostředky - komunikace</t>
  </si>
  <si>
    <t>VN-2</t>
  </si>
  <si>
    <t>Oplocení staveniště</t>
  </si>
  <si>
    <t>mb</t>
  </si>
  <si>
    <t>45+17</t>
  </si>
  <si>
    <t>VN-1</t>
  </si>
  <si>
    <t>VRN</t>
  </si>
  <si>
    <t>POL99_2</t>
  </si>
  <si>
    <t>SUM</t>
  </si>
  <si>
    <t>Poznámky uchazeče k zadání</t>
  </si>
  <si>
    <t>POPUZIV</t>
  </si>
  <si>
    <t>END</t>
  </si>
  <si>
    <t>Oprava zpevněné plochy u hřbitova - Rudolofv</t>
  </si>
  <si>
    <t>Zpevněná plocha</t>
  </si>
  <si>
    <t>Oprava zpevněné plochy u hřbitova - Rudolfov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</si>
</sst>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165" fontId="8" fillId="3" borderId="0" xfId="0" applyNumberFormat="1" applyFont="1" applyFill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40</v>
      </c>
    </row>
    <row r="2" spans="1:7" ht="57.75" customHeight="1" x14ac:dyDescent="0.25">
      <c r="A2" s="190" t="s">
        <v>41</v>
      </c>
      <c r="B2" s="190"/>
      <c r="C2" s="190"/>
      <c r="D2" s="190"/>
      <c r="E2" s="190"/>
      <c r="F2" s="190"/>
      <c r="G2" s="19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1"/>
  <sheetViews>
    <sheetView showGridLines="0" tabSelected="1" topLeftCell="B1" zoomScaleNormal="100" zoomScaleSheetLayoutView="75" workbookViewId="0">
      <selection activeCell="E7" sqref="E7:G7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38</v>
      </c>
      <c r="B1" s="226" t="s">
        <v>4</v>
      </c>
      <c r="C1" s="227"/>
      <c r="D1" s="227"/>
      <c r="E1" s="227"/>
      <c r="F1" s="227"/>
      <c r="G1" s="227"/>
      <c r="H1" s="227"/>
      <c r="I1" s="227"/>
      <c r="J1" s="228"/>
    </row>
    <row r="2" spans="1:15" ht="36" customHeight="1" x14ac:dyDescent="0.25">
      <c r="A2" s="2"/>
      <c r="B2" s="77" t="s">
        <v>24</v>
      </c>
      <c r="C2" s="78"/>
      <c r="D2" s="79" t="s">
        <v>48</v>
      </c>
      <c r="E2" s="232" t="s">
        <v>266</v>
      </c>
      <c r="F2" s="233"/>
      <c r="G2" s="233"/>
      <c r="H2" s="233"/>
      <c r="I2" s="233"/>
      <c r="J2" s="234"/>
      <c r="O2" s="1"/>
    </row>
    <row r="3" spans="1:15" ht="27" customHeight="1" x14ac:dyDescent="0.25">
      <c r="A3" s="2"/>
      <c r="B3" s="80" t="s">
        <v>45</v>
      </c>
      <c r="C3" s="78"/>
      <c r="D3" s="81" t="s">
        <v>43</v>
      </c>
      <c r="E3" s="235" t="s">
        <v>265</v>
      </c>
      <c r="F3" s="236"/>
      <c r="G3" s="236"/>
      <c r="H3" s="236"/>
      <c r="I3" s="236"/>
      <c r="J3" s="237"/>
    </row>
    <row r="4" spans="1:15" ht="23.25" customHeight="1" x14ac:dyDescent="0.25">
      <c r="A4" s="76">
        <v>1766</v>
      </c>
      <c r="B4" s="82" t="s">
        <v>46</v>
      </c>
      <c r="C4" s="83"/>
      <c r="D4" s="84" t="s">
        <v>43</v>
      </c>
      <c r="E4" s="215" t="s">
        <v>265</v>
      </c>
      <c r="F4" s="216"/>
      <c r="G4" s="216"/>
      <c r="H4" s="216"/>
      <c r="I4" s="216"/>
      <c r="J4" s="217"/>
    </row>
    <row r="5" spans="1:15" ht="24" customHeight="1" x14ac:dyDescent="0.25">
      <c r="A5" s="2"/>
      <c r="B5" s="31" t="s">
        <v>23</v>
      </c>
      <c r="D5" s="220"/>
      <c r="E5" s="221"/>
      <c r="F5" s="221"/>
      <c r="G5" s="221"/>
      <c r="H5" s="18" t="s">
        <v>42</v>
      </c>
      <c r="I5" s="22"/>
      <c r="J5" s="8"/>
    </row>
    <row r="6" spans="1:15" ht="15.75" customHeight="1" x14ac:dyDescent="0.25">
      <c r="A6" s="2"/>
      <c r="B6" s="28"/>
      <c r="C6" s="55"/>
      <c r="D6" s="222"/>
      <c r="E6" s="223"/>
      <c r="F6" s="223"/>
      <c r="G6" s="223"/>
      <c r="H6" s="18" t="s">
        <v>36</v>
      </c>
      <c r="I6" s="22"/>
      <c r="J6" s="8"/>
    </row>
    <row r="7" spans="1:15" ht="15.75" customHeight="1" x14ac:dyDescent="0.25">
      <c r="A7" s="2"/>
      <c r="B7" s="29"/>
      <c r="C7" s="56"/>
      <c r="D7" s="53"/>
      <c r="E7" s="224"/>
      <c r="F7" s="225"/>
      <c r="G7" s="225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239"/>
      <c r="E11" s="239"/>
      <c r="F11" s="239"/>
      <c r="G11" s="239"/>
      <c r="H11" s="18" t="s">
        <v>42</v>
      </c>
      <c r="I11" s="86"/>
      <c r="J11" s="8"/>
    </row>
    <row r="12" spans="1:15" ht="15.75" customHeight="1" x14ac:dyDescent="0.25">
      <c r="A12" s="2"/>
      <c r="B12" s="28"/>
      <c r="C12" s="55"/>
      <c r="D12" s="214"/>
      <c r="E12" s="214"/>
      <c r="F12" s="214"/>
      <c r="G12" s="214"/>
      <c r="H12" s="18" t="s">
        <v>36</v>
      </c>
      <c r="I12" s="86"/>
      <c r="J12" s="8"/>
    </row>
    <row r="13" spans="1:15" ht="15.75" customHeight="1" x14ac:dyDescent="0.25">
      <c r="A13" s="2"/>
      <c r="B13" s="29"/>
      <c r="C13" s="56"/>
      <c r="D13" s="85"/>
      <c r="E13" s="218"/>
      <c r="F13" s="219"/>
      <c r="G13" s="219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34</v>
      </c>
      <c r="C15" s="61"/>
      <c r="D15" s="54"/>
      <c r="E15" s="238"/>
      <c r="F15" s="238"/>
      <c r="G15" s="240"/>
      <c r="H15" s="240"/>
      <c r="I15" s="240" t="s">
        <v>31</v>
      </c>
      <c r="J15" s="241"/>
    </row>
    <row r="16" spans="1:15" ht="23.25" customHeight="1" x14ac:dyDescent="0.25">
      <c r="A16" s="139" t="s">
        <v>26</v>
      </c>
      <c r="B16" s="38" t="s">
        <v>26</v>
      </c>
      <c r="C16" s="62"/>
      <c r="D16" s="63"/>
      <c r="E16" s="203"/>
      <c r="F16" s="204"/>
      <c r="G16" s="203"/>
      <c r="H16" s="204"/>
      <c r="I16" s="203">
        <f>SUMIF(F49:F57,A16,I49:I57)+SUMIF(F49:F57,"PSU",I49:I57)</f>
        <v>0</v>
      </c>
      <c r="J16" s="205"/>
    </row>
    <row r="17" spans="1:10" ht="23.25" customHeight="1" x14ac:dyDescent="0.25">
      <c r="A17" s="139" t="s">
        <v>27</v>
      </c>
      <c r="B17" s="38" t="s">
        <v>27</v>
      </c>
      <c r="C17" s="62"/>
      <c r="D17" s="63"/>
      <c r="E17" s="203"/>
      <c r="F17" s="204"/>
      <c r="G17" s="203"/>
      <c r="H17" s="204"/>
      <c r="I17" s="203">
        <f>SUMIF(F49:F57,A17,I49:I57)</f>
        <v>0</v>
      </c>
      <c r="J17" s="205"/>
    </row>
    <row r="18" spans="1:10" ht="23.25" customHeight="1" x14ac:dyDescent="0.25">
      <c r="A18" s="139" t="s">
        <v>28</v>
      </c>
      <c r="B18" s="38" t="s">
        <v>28</v>
      </c>
      <c r="C18" s="62"/>
      <c r="D18" s="63"/>
      <c r="E18" s="203"/>
      <c r="F18" s="204"/>
      <c r="G18" s="203"/>
      <c r="H18" s="204"/>
      <c r="I18" s="203">
        <f>SUMIF(F49:F57,A18,I49:I57)</f>
        <v>0</v>
      </c>
      <c r="J18" s="205"/>
    </row>
    <row r="19" spans="1:10" ht="23.25" customHeight="1" x14ac:dyDescent="0.25">
      <c r="A19" s="139" t="s">
        <v>71</v>
      </c>
      <c r="B19" s="38" t="s">
        <v>29</v>
      </c>
      <c r="C19" s="62"/>
      <c r="D19" s="63"/>
      <c r="E19" s="203"/>
      <c r="F19" s="204"/>
      <c r="G19" s="203"/>
      <c r="H19" s="204"/>
      <c r="I19" s="203">
        <f>SUMIF(F49:F57,A19,I49:I57)</f>
        <v>0</v>
      </c>
      <c r="J19" s="205"/>
    </row>
    <row r="20" spans="1:10" ht="23.25" customHeight="1" x14ac:dyDescent="0.25">
      <c r="A20" s="139" t="s">
        <v>72</v>
      </c>
      <c r="B20" s="38" t="s">
        <v>30</v>
      </c>
      <c r="C20" s="62"/>
      <c r="D20" s="63"/>
      <c r="E20" s="203"/>
      <c r="F20" s="204"/>
      <c r="G20" s="203"/>
      <c r="H20" s="204"/>
      <c r="I20" s="203">
        <f>SUMIF(F49:F57,A20,I49:I57)</f>
        <v>0</v>
      </c>
      <c r="J20" s="205"/>
    </row>
    <row r="21" spans="1:10" ht="23.25" customHeight="1" x14ac:dyDescent="0.25">
      <c r="A21" s="2"/>
      <c r="B21" s="48" t="s">
        <v>31</v>
      </c>
      <c r="C21" s="64"/>
      <c r="D21" s="65"/>
      <c r="E21" s="206"/>
      <c r="F21" s="242"/>
      <c r="G21" s="206"/>
      <c r="H21" s="242"/>
      <c r="I21" s="206">
        <f>SUM(I16:J20)</f>
        <v>0</v>
      </c>
      <c r="J21" s="207"/>
    </row>
    <row r="22" spans="1:10" ht="33" customHeight="1" x14ac:dyDescent="0.25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201">
        <f>ZakladDPHSniVypocet</f>
        <v>0</v>
      </c>
      <c r="H23" s="202"/>
      <c r="I23" s="202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199">
        <f>A23</f>
        <v>0</v>
      </c>
      <c r="H24" s="200"/>
      <c r="I24" s="200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01">
        <f>ZakladDPHZaklVypocet</f>
        <v>0</v>
      </c>
      <c r="H25" s="202"/>
      <c r="I25" s="202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29">
        <f>A25</f>
        <v>0</v>
      </c>
      <c r="H26" s="230"/>
      <c r="I26" s="230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31">
        <f>CenaCelkem-(ZakladDPHSni+DPHSni+ZakladDPHZakl+DPHZakl)</f>
        <v>0</v>
      </c>
      <c r="H27" s="231"/>
      <c r="I27" s="231"/>
      <c r="J27" s="41" t="str">
        <f t="shared" si="0"/>
        <v>CZK</v>
      </c>
    </row>
    <row r="28" spans="1:10" ht="27.75" hidden="1" customHeight="1" thickBot="1" x14ac:dyDescent="0.3">
      <c r="A28" s="2"/>
      <c r="B28" s="112" t="s">
        <v>25</v>
      </c>
      <c r="C28" s="113"/>
      <c r="D28" s="113"/>
      <c r="E28" s="114"/>
      <c r="F28" s="115"/>
      <c r="G28" s="209">
        <f>ZakladDPHSniVypocet+ZakladDPHZaklVypocet</f>
        <v>0</v>
      </c>
      <c r="H28" s="209"/>
      <c r="I28" s="209"/>
      <c r="J28" s="116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12" t="s">
        <v>37</v>
      </c>
      <c r="C29" s="117"/>
      <c r="D29" s="117"/>
      <c r="E29" s="117"/>
      <c r="F29" s="118"/>
      <c r="G29" s="208">
        <f>A27</f>
        <v>0</v>
      </c>
      <c r="H29" s="208"/>
      <c r="I29" s="208"/>
      <c r="J29" s="119" t="s">
        <v>51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210" t="s">
        <v>47</v>
      </c>
      <c r="E34" s="211"/>
      <c r="G34" s="212"/>
      <c r="H34" s="213"/>
      <c r="I34" s="213"/>
      <c r="J34" s="25"/>
    </row>
    <row r="35" spans="1:10" ht="12.75" customHeight="1" x14ac:dyDescent="0.25">
      <c r="A35" s="2"/>
      <c r="B35" s="2"/>
      <c r="D35" s="198" t="s">
        <v>2</v>
      </c>
      <c r="E35" s="198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89" t="s">
        <v>17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5">
      <c r="A38" s="88" t="s">
        <v>39</v>
      </c>
      <c r="B38" s="93" t="s">
        <v>18</v>
      </c>
      <c r="C38" s="94" t="s">
        <v>6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19</v>
      </c>
      <c r="I38" s="96" t="s">
        <v>1</v>
      </c>
      <c r="J38" s="97" t="s">
        <v>0</v>
      </c>
    </row>
    <row r="39" spans="1:10" ht="25.5" hidden="1" customHeight="1" x14ac:dyDescent="0.25">
      <c r="A39" s="88">
        <v>1</v>
      </c>
      <c r="B39" s="98" t="s">
        <v>49</v>
      </c>
      <c r="C39" s="193"/>
      <c r="D39" s="193"/>
      <c r="E39" s="193"/>
      <c r="F39" s="99">
        <f>'01 01 Pol'!AE101</f>
        <v>0</v>
      </c>
      <c r="G39" s="100">
        <f>'01 01 Pol'!AF101</f>
        <v>0</v>
      </c>
      <c r="H39" s="101">
        <f>(F39*SazbaDPH1/100)+(G39*SazbaDPH2/100)</f>
        <v>0</v>
      </c>
      <c r="I39" s="101">
        <f>F39+G39+H39</f>
        <v>0</v>
      </c>
      <c r="J39" s="102" t="str">
        <f>IF(CenaCelkemVypocet=0,"",I39/CenaCelkemVypocet*100)</f>
        <v/>
      </c>
    </row>
    <row r="40" spans="1:10" ht="25.5" hidden="1" customHeight="1" x14ac:dyDescent="0.25">
      <c r="A40" s="88">
        <v>2</v>
      </c>
      <c r="B40" s="103" t="s">
        <v>43</v>
      </c>
      <c r="C40" s="194" t="s">
        <v>44</v>
      </c>
      <c r="D40" s="194"/>
      <c r="E40" s="194"/>
      <c r="F40" s="104">
        <f>'01 01 Pol'!AE101</f>
        <v>0</v>
      </c>
      <c r="G40" s="105">
        <f>'01 01 Pol'!AF101</f>
        <v>0</v>
      </c>
      <c r="H40" s="105">
        <f>(F40*SazbaDPH1/100)+(G40*SazbaDPH2/100)</f>
        <v>0</v>
      </c>
      <c r="I40" s="105">
        <f>F40+G40+H40</f>
        <v>0</v>
      </c>
      <c r="J40" s="106" t="str">
        <f>IF(CenaCelkemVypocet=0,"",I40/CenaCelkemVypocet*100)</f>
        <v/>
      </c>
    </row>
    <row r="41" spans="1:10" ht="25.5" hidden="1" customHeight="1" x14ac:dyDescent="0.25">
      <c r="A41" s="88">
        <v>3</v>
      </c>
      <c r="B41" s="107" t="s">
        <v>43</v>
      </c>
      <c r="C41" s="193" t="s">
        <v>44</v>
      </c>
      <c r="D41" s="193"/>
      <c r="E41" s="193"/>
      <c r="F41" s="108">
        <f>'01 01 Pol'!AE101</f>
        <v>0</v>
      </c>
      <c r="G41" s="101">
        <f>'01 01 Pol'!AF101</f>
        <v>0</v>
      </c>
      <c r="H41" s="101">
        <f>(F41*SazbaDPH1/100)+(G41*SazbaDPH2/100)</f>
        <v>0</v>
      </c>
      <c r="I41" s="101">
        <f>F41+G41+H41</f>
        <v>0</v>
      </c>
      <c r="J41" s="102" t="str">
        <f>IF(CenaCelkemVypocet=0,"",I41/CenaCelkemVypocet*100)</f>
        <v/>
      </c>
    </row>
    <row r="42" spans="1:10" ht="25.5" hidden="1" customHeight="1" x14ac:dyDescent="0.25">
      <c r="A42" s="88"/>
      <c r="B42" s="195" t="s">
        <v>50</v>
      </c>
      <c r="C42" s="196"/>
      <c r="D42" s="196"/>
      <c r="E42" s="197"/>
      <c r="F42" s="109">
        <f>SUMIF(A39:A41,"=1",F39:F41)</f>
        <v>0</v>
      </c>
      <c r="G42" s="110">
        <f>SUMIF(A39:A41,"=1",G39:G41)</f>
        <v>0</v>
      </c>
      <c r="H42" s="110">
        <f>SUMIF(A39:A41,"=1",H39:H41)</f>
        <v>0</v>
      </c>
      <c r="I42" s="110">
        <f>SUMIF(A39:A41,"=1",I39:I41)</f>
        <v>0</v>
      </c>
      <c r="J42" s="111">
        <f>SUMIF(A39:A41,"=1",J39:J41)</f>
        <v>0</v>
      </c>
    </row>
    <row r="46" spans="1:10" ht="15.6" x14ac:dyDescent="0.3">
      <c r="B46" s="120" t="s">
        <v>52</v>
      </c>
    </row>
    <row r="48" spans="1:10" ht="25.5" customHeight="1" x14ac:dyDescent="0.25">
      <c r="A48" s="122"/>
      <c r="B48" s="125" t="s">
        <v>18</v>
      </c>
      <c r="C48" s="125" t="s">
        <v>6</v>
      </c>
      <c r="D48" s="126"/>
      <c r="E48" s="126"/>
      <c r="F48" s="127" t="s">
        <v>53</v>
      </c>
      <c r="G48" s="127"/>
      <c r="H48" s="127"/>
      <c r="I48" s="127" t="s">
        <v>31</v>
      </c>
      <c r="J48" s="127" t="s">
        <v>0</v>
      </c>
    </row>
    <row r="49" spans="1:10" ht="36.75" customHeight="1" x14ac:dyDescent="0.25">
      <c r="A49" s="123"/>
      <c r="B49" s="128" t="s">
        <v>54</v>
      </c>
      <c r="C49" s="191" t="s">
        <v>55</v>
      </c>
      <c r="D49" s="192"/>
      <c r="E49" s="192"/>
      <c r="F49" s="135" t="s">
        <v>26</v>
      </c>
      <c r="G49" s="136"/>
      <c r="H49" s="136"/>
      <c r="I49" s="136">
        <f>'01 01 Pol'!G8</f>
        <v>0</v>
      </c>
      <c r="J49" s="132" t="str">
        <f>IF(I58=0,"",I49/I58*100)</f>
        <v/>
      </c>
    </row>
    <row r="50" spans="1:10" ht="36.75" customHeight="1" x14ac:dyDescent="0.25">
      <c r="A50" s="123"/>
      <c r="B50" s="128" t="s">
        <v>56</v>
      </c>
      <c r="C50" s="191" t="s">
        <v>57</v>
      </c>
      <c r="D50" s="192"/>
      <c r="E50" s="192"/>
      <c r="F50" s="135" t="s">
        <v>26</v>
      </c>
      <c r="G50" s="136"/>
      <c r="H50" s="136"/>
      <c r="I50" s="136">
        <f>'01 01 Pol'!G45</f>
        <v>0</v>
      </c>
      <c r="J50" s="132" t="str">
        <f>IF(I58=0,"",I50/I58*100)</f>
        <v/>
      </c>
    </row>
    <row r="51" spans="1:10" ht="36.75" customHeight="1" x14ac:dyDescent="0.25">
      <c r="A51" s="123"/>
      <c r="B51" s="128" t="s">
        <v>58</v>
      </c>
      <c r="C51" s="191" t="s">
        <v>59</v>
      </c>
      <c r="D51" s="192"/>
      <c r="E51" s="192"/>
      <c r="F51" s="135" t="s">
        <v>26</v>
      </c>
      <c r="G51" s="136"/>
      <c r="H51" s="136"/>
      <c r="I51" s="136">
        <f>'01 01 Pol'!G48</f>
        <v>0</v>
      </c>
      <c r="J51" s="132" t="str">
        <f>IF(I58=0,"",I51/I58*100)</f>
        <v/>
      </c>
    </row>
    <row r="52" spans="1:10" ht="36.75" customHeight="1" x14ac:dyDescent="0.25">
      <c r="A52" s="123"/>
      <c r="B52" s="128" t="s">
        <v>60</v>
      </c>
      <c r="C52" s="191" t="s">
        <v>61</v>
      </c>
      <c r="D52" s="192"/>
      <c r="E52" s="192"/>
      <c r="F52" s="135" t="s">
        <v>26</v>
      </c>
      <c r="G52" s="136"/>
      <c r="H52" s="136"/>
      <c r="I52" s="136">
        <f>'01 01 Pol'!G60</f>
        <v>0</v>
      </c>
      <c r="J52" s="132" t="str">
        <f>IF(I58=0,"",I52/I58*100)</f>
        <v/>
      </c>
    </row>
    <row r="53" spans="1:10" ht="36.75" customHeight="1" x14ac:dyDescent="0.25">
      <c r="A53" s="123"/>
      <c r="B53" s="128" t="s">
        <v>62</v>
      </c>
      <c r="C53" s="191" t="s">
        <v>63</v>
      </c>
      <c r="D53" s="192"/>
      <c r="E53" s="192"/>
      <c r="F53" s="135" t="s">
        <v>26</v>
      </c>
      <c r="G53" s="136"/>
      <c r="H53" s="136"/>
      <c r="I53" s="136">
        <f>'01 01 Pol'!G64</f>
        <v>0</v>
      </c>
      <c r="J53" s="132" t="str">
        <f>IF(I58=0,"",I53/I58*100)</f>
        <v/>
      </c>
    </row>
    <row r="54" spans="1:10" ht="36.75" customHeight="1" x14ac:dyDescent="0.25">
      <c r="A54" s="123"/>
      <c r="B54" s="128" t="s">
        <v>64</v>
      </c>
      <c r="C54" s="191" t="s">
        <v>65</v>
      </c>
      <c r="D54" s="192"/>
      <c r="E54" s="192"/>
      <c r="F54" s="135" t="s">
        <v>26</v>
      </c>
      <c r="G54" s="136"/>
      <c r="H54" s="136"/>
      <c r="I54" s="136">
        <f>'01 01 Pol'!G80</f>
        <v>0</v>
      </c>
      <c r="J54" s="132" t="str">
        <f>IF(I58=0,"",I54/I58*100)</f>
        <v/>
      </c>
    </row>
    <row r="55" spans="1:10" ht="36.75" customHeight="1" x14ac:dyDescent="0.25">
      <c r="A55" s="123"/>
      <c r="B55" s="128" t="s">
        <v>66</v>
      </c>
      <c r="C55" s="191" t="s">
        <v>67</v>
      </c>
      <c r="D55" s="192"/>
      <c r="E55" s="192"/>
      <c r="F55" s="135" t="s">
        <v>26</v>
      </c>
      <c r="G55" s="136"/>
      <c r="H55" s="136"/>
      <c r="I55" s="136">
        <f>'01 01 Pol'!G86</f>
        <v>0</v>
      </c>
      <c r="J55" s="132" t="str">
        <f>IF(I58=0,"",I55/I58*100)</f>
        <v/>
      </c>
    </row>
    <row r="56" spans="1:10" ht="36.75" customHeight="1" x14ac:dyDescent="0.25">
      <c r="A56" s="123"/>
      <c r="B56" s="128" t="s">
        <v>68</v>
      </c>
      <c r="C56" s="191" t="s">
        <v>69</v>
      </c>
      <c r="D56" s="192"/>
      <c r="E56" s="192"/>
      <c r="F56" s="135" t="s">
        <v>70</v>
      </c>
      <c r="G56" s="136"/>
      <c r="H56" s="136"/>
      <c r="I56" s="136">
        <f>'01 01 Pol'!G88</f>
        <v>0</v>
      </c>
      <c r="J56" s="132" t="str">
        <f>IF(I58=0,"",I56/I58*100)</f>
        <v/>
      </c>
    </row>
    <row r="57" spans="1:10" ht="36.75" customHeight="1" x14ac:dyDescent="0.25">
      <c r="A57" s="123"/>
      <c r="B57" s="128" t="s">
        <v>71</v>
      </c>
      <c r="C57" s="191" t="s">
        <v>29</v>
      </c>
      <c r="D57" s="192"/>
      <c r="E57" s="192"/>
      <c r="F57" s="135" t="s">
        <v>71</v>
      </c>
      <c r="G57" s="136"/>
      <c r="H57" s="136"/>
      <c r="I57" s="136">
        <f>'01 01 Pol'!G96</f>
        <v>0</v>
      </c>
      <c r="J57" s="132" t="str">
        <f>IF(I58=0,"",I57/I58*100)</f>
        <v/>
      </c>
    </row>
    <row r="58" spans="1:10" ht="25.5" customHeight="1" x14ac:dyDescent="0.25">
      <c r="A58" s="124"/>
      <c r="B58" s="129" t="s">
        <v>1</v>
      </c>
      <c r="C58" s="130"/>
      <c r="D58" s="131"/>
      <c r="E58" s="131"/>
      <c r="F58" s="137"/>
      <c r="G58" s="138"/>
      <c r="H58" s="138"/>
      <c r="I58" s="138">
        <f>SUM(I49:I57)</f>
        <v>0</v>
      </c>
      <c r="J58" s="133">
        <f>SUM(J49:J57)</f>
        <v>0</v>
      </c>
    </row>
    <row r="59" spans="1:10" x14ac:dyDescent="0.25">
      <c r="F59" s="87"/>
      <c r="G59" s="87"/>
      <c r="H59" s="87"/>
      <c r="I59" s="87"/>
      <c r="J59" s="134"/>
    </row>
    <row r="60" spans="1:10" x14ac:dyDescent="0.25">
      <c r="F60" s="87"/>
      <c r="G60" s="87"/>
      <c r="H60" s="87"/>
      <c r="I60" s="87"/>
      <c r="J60" s="134"/>
    </row>
    <row r="61" spans="1:10" x14ac:dyDescent="0.25">
      <c r="F61" s="87"/>
      <c r="G61" s="87"/>
      <c r="H61" s="87"/>
      <c r="I61" s="87"/>
      <c r="J61" s="13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4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49:E49"/>
    <mergeCell ref="C55:E55"/>
    <mergeCell ref="C56:E56"/>
    <mergeCell ref="C57:E57"/>
    <mergeCell ref="C50:E50"/>
    <mergeCell ref="C51:E51"/>
    <mergeCell ref="C52:E52"/>
    <mergeCell ref="C53:E53"/>
    <mergeCell ref="C54:E5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43" t="s">
        <v>7</v>
      </c>
      <c r="B1" s="243"/>
      <c r="C1" s="244"/>
      <c r="D1" s="243"/>
      <c r="E1" s="243"/>
      <c r="F1" s="243"/>
      <c r="G1" s="243"/>
    </row>
    <row r="2" spans="1:7" ht="24.9" customHeight="1" x14ac:dyDescent="0.25">
      <c r="A2" s="50" t="s">
        <v>8</v>
      </c>
      <c r="B2" s="49"/>
      <c r="C2" s="245"/>
      <c r="D2" s="245"/>
      <c r="E2" s="245"/>
      <c r="F2" s="245"/>
      <c r="G2" s="246"/>
    </row>
    <row r="3" spans="1:7" ht="24.9" customHeight="1" x14ac:dyDescent="0.25">
      <c r="A3" s="50" t="s">
        <v>9</v>
      </c>
      <c r="B3" s="49"/>
      <c r="C3" s="245"/>
      <c r="D3" s="245"/>
      <c r="E3" s="245"/>
      <c r="F3" s="245"/>
      <c r="G3" s="246"/>
    </row>
    <row r="4" spans="1:7" ht="24.9" customHeight="1" x14ac:dyDescent="0.25">
      <c r="A4" s="50" t="s">
        <v>10</v>
      </c>
      <c r="B4" s="49"/>
      <c r="C4" s="245"/>
      <c r="D4" s="245"/>
      <c r="E4" s="245"/>
      <c r="F4" s="245"/>
      <c r="G4" s="246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11" activePane="bottomLeft" state="frozen"/>
      <selection pane="bottomLeft" activeCell="Z29" sqref="Z29"/>
    </sheetView>
  </sheetViews>
  <sheetFormatPr defaultRowHeight="13.2" outlineLevelRow="3" x14ac:dyDescent="0.25"/>
  <cols>
    <col min="1" max="1" width="3.44140625" customWidth="1"/>
    <col min="2" max="2" width="12.5546875" style="121" customWidth="1"/>
    <col min="3" max="3" width="38.33203125" style="121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247" t="s">
        <v>7</v>
      </c>
      <c r="B1" s="247"/>
      <c r="C1" s="247"/>
      <c r="D1" s="247"/>
      <c r="E1" s="247"/>
      <c r="F1" s="247"/>
      <c r="G1" s="247"/>
      <c r="AG1" t="s">
        <v>73</v>
      </c>
    </row>
    <row r="2" spans="1:60" ht="24.9" customHeight="1" x14ac:dyDescent="0.25">
      <c r="A2" s="140" t="s">
        <v>8</v>
      </c>
      <c r="B2" s="49" t="s">
        <v>48</v>
      </c>
      <c r="C2" s="248" t="s">
        <v>264</v>
      </c>
      <c r="D2" s="249"/>
      <c r="E2" s="249"/>
      <c r="F2" s="249"/>
      <c r="G2" s="250"/>
      <c r="AG2" t="s">
        <v>74</v>
      </c>
    </row>
    <row r="3" spans="1:60" ht="24.9" customHeight="1" x14ac:dyDescent="0.25">
      <c r="A3" s="140" t="s">
        <v>9</v>
      </c>
      <c r="B3" s="49" t="s">
        <v>43</v>
      </c>
      <c r="C3" s="248" t="s">
        <v>265</v>
      </c>
      <c r="D3" s="249"/>
      <c r="E3" s="249"/>
      <c r="F3" s="249"/>
      <c r="G3" s="250"/>
      <c r="AC3" s="121" t="s">
        <v>74</v>
      </c>
      <c r="AG3" t="s">
        <v>75</v>
      </c>
    </row>
    <row r="4" spans="1:60" ht="24.9" customHeight="1" x14ac:dyDescent="0.25">
      <c r="A4" s="141" t="s">
        <v>10</v>
      </c>
      <c r="B4" s="142" t="s">
        <v>43</v>
      </c>
      <c r="C4" s="251" t="s">
        <v>265</v>
      </c>
      <c r="D4" s="252"/>
      <c r="E4" s="252"/>
      <c r="F4" s="252"/>
      <c r="G4" s="253"/>
      <c r="AG4" t="s">
        <v>76</v>
      </c>
    </row>
    <row r="5" spans="1:60" x14ac:dyDescent="0.25">
      <c r="D5" s="10"/>
    </row>
    <row r="6" spans="1:60" ht="39.6" x14ac:dyDescent="0.25">
      <c r="A6" s="144" t="s">
        <v>77</v>
      </c>
      <c r="B6" s="146" t="s">
        <v>78</v>
      </c>
      <c r="C6" s="146" t="s">
        <v>79</v>
      </c>
      <c r="D6" s="145" t="s">
        <v>80</v>
      </c>
      <c r="E6" s="144" t="s">
        <v>81</v>
      </c>
      <c r="F6" s="143" t="s">
        <v>82</v>
      </c>
      <c r="G6" s="144" t="s">
        <v>31</v>
      </c>
      <c r="H6" s="147" t="s">
        <v>32</v>
      </c>
      <c r="I6" s="147" t="s">
        <v>83</v>
      </c>
      <c r="J6" s="147" t="s">
        <v>33</v>
      </c>
      <c r="K6" s="147" t="s">
        <v>84</v>
      </c>
      <c r="L6" s="147" t="s">
        <v>85</v>
      </c>
      <c r="M6" s="147" t="s">
        <v>86</v>
      </c>
      <c r="N6" s="147" t="s">
        <v>87</v>
      </c>
      <c r="O6" s="147" t="s">
        <v>88</v>
      </c>
      <c r="P6" s="147" t="s">
        <v>89</v>
      </c>
      <c r="Q6" s="147" t="s">
        <v>90</v>
      </c>
      <c r="R6" s="147" t="s">
        <v>91</v>
      </c>
      <c r="S6" s="147" t="s">
        <v>92</v>
      </c>
      <c r="T6" s="147" t="s">
        <v>93</v>
      </c>
      <c r="U6" s="147" t="s">
        <v>94</v>
      </c>
      <c r="V6" s="147" t="s">
        <v>95</v>
      </c>
      <c r="W6" s="147" t="s">
        <v>96</v>
      </c>
      <c r="X6" s="147" t="s">
        <v>97</v>
      </c>
      <c r="Y6" s="147" t="s">
        <v>98</v>
      </c>
    </row>
    <row r="7" spans="1:60" hidden="1" x14ac:dyDescent="0.25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  <c r="Y7" s="150"/>
    </row>
    <row r="8" spans="1:60" x14ac:dyDescent="0.25">
      <c r="A8" s="164" t="s">
        <v>99</v>
      </c>
      <c r="B8" s="165" t="s">
        <v>54</v>
      </c>
      <c r="C8" s="183" t="s">
        <v>55</v>
      </c>
      <c r="D8" s="166"/>
      <c r="E8" s="167"/>
      <c r="F8" s="168"/>
      <c r="G8" s="169">
        <f>SUMIF(AG9:AG44,"&lt;&gt;NOR",G9:G44)</f>
        <v>0</v>
      </c>
      <c r="H8" s="163"/>
      <c r="I8" s="163">
        <f>SUM(I9:I44)</f>
        <v>0</v>
      </c>
      <c r="J8" s="163"/>
      <c r="K8" s="163">
        <f>SUM(K9:K44)</f>
        <v>0</v>
      </c>
      <c r="L8" s="163"/>
      <c r="M8" s="163">
        <f>SUM(M9:M44)</f>
        <v>0</v>
      </c>
      <c r="N8" s="162"/>
      <c r="O8" s="162">
        <f>SUM(O9:O44)</f>
        <v>49.8</v>
      </c>
      <c r="P8" s="162"/>
      <c r="Q8" s="162">
        <f>SUM(Q9:Q44)</f>
        <v>229.96999999999997</v>
      </c>
      <c r="R8" s="163"/>
      <c r="S8" s="163"/>
      <c r="T8" s="163"/>
      <c r="U8" s="163"/>
      <c r="V8" s="163">
        <f>SUM(V9:V44)</f>
        <v>230.56</v>
      </c>
      <c r="W8" s="163"/>
      <c r="X8" s="163"/>
      <c r="Y8" s="163"/>
      <c r="AG8" t="s">
        <v>100</v>
      </c>
    </row>
    <row r="9" spans="1:60" outlineLevel="1" x14ac:dyDescent="0.25">
      <c r="A9" s="177">
        <v>1</v>
      </c>
      <c r="B9" s="178" t="s">
        <v>101</v>
      </c>
      <c r="C9" s="184" t="s">
        <v>102</v>
      </c>
      <c r="D9" s="179" t="s">
        <v>103</v>
      </c>
      <c r="E9" s="180">
        <v>3</v>
      </c>
      <c r="F9" s="181"/>
      <c r="G9" s="182">
        <f>ROUND(E9*F9,2)</f>
        <v>0</v>
      </c>
      <c r="H9" s="159"/>
      <c r="I9" s="158">
        <f>ROUND(E9*H9,2)</f>
        <v>0</v>
      </c>
      <c r="J9" s="159"/>
      <c r="K9" s="158">
        <f>ROUND(E9*J9,2)</f>
        <v>0</v>
      </c>
      <c r="L9" s="158">
        <v>21</v>
      </c>
      <c r="M9" s="158">
        <f>G9*(1+L9/100)</f>
        <v>0</v>
      </c>
      <c r="N9" s="157">
        <v>1E-4</v>
      </c>
      <c r="O9" s="157">
        <f>ROUND(E9*N9,2)</f>
        <v>0</v>
      </c>
      <c r="P9" s="157">
        <v>0</v>
      </c>
      <c r="Q9" s="157">
        <f>ROUND(E9*P9,2)</f>
        <v>0</v>
      </c>
      <c r="R9" s="158"/>
      <c r="S9" s="158" t="s">
        <v>104</v>
      </c>
      <c r="T9" s="158" t="s">
        <v>104</v>
      </c>
      <c r="U9" s="158">
        <v>2.5619999999999998</v>
      </c>
      <c r="V9" s="158">
        <f>ROUND(E9*U9,2)</f>
        <v>7.69</v>
      </c>
      <c r="W9" s="158"/>
      <c r="X9" s="158" t="s">
        <v>105</v>
      </c>
      <c r="Y9" s="158" t="s">
        <v>106</v>
      </c>
      <c r="Z9" s="148"/>
      <c r="AA9" s="148"/>
      <c r="AB9" s="148"/>
      <c r="AC9" s="148"/>
      <c r="AD9" s="148"/>
      <c r="AE9" s="148"/>
      <c r="AF9" s="148"/>
      <c r="AG9" s="148" t="s">
        <v>107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outlineLevel="1" x14ac:dyDescent="0.25">
      <c r="A10" s="171">
        <v>2</v>
      </c>
      <c r="B10" s="172" t="s">
        <v>108</v>
      </c>
      <c r="C10" s="185" t="s">
        <v>109</v>
      </c>
      <c r="D10" s="173" t="s">
        <v>110</v>
      </c>
      <c r="E10" s="174">
        <v>292</v>
      </c>
      <c r="F10" s="175"/>
      <c r="G10" s="176">
        <f>ROUND(E10*F10,2)</f>
        <v>0</v>
      </c>
      <c r="H10" s="159"/>
      <c r="I10" s="158">
        <f>ROUND(E10*H10,2)</f>
        <v>0</v>
      </c>
      <c r="J10" s="159"/>
      <c r="K10" s="158">
        <f>ROUND(E10*J10,2)</f>
        <v>0</v>
      </c>
      <c r="L10" s="158">
        <v>21</v>
      </c>
      <c r="M10" s="158">
        <f>G10*(1+L10/100)</f>
        <v>0</v>
      </c>
      <c r="N10" s="157">
        <v>0</v>
      </c>
      <c r="O10" s="157">
        <f>ROUND(E10*N10,2)</f>
        <v>0</v>
      </c>
      <c r="P10" s="157">
        <v>0.44</v>
      </c>
      <c r="Q10" s="157">
        <f>ROUND(E10*P10,2)</f>
        <v>128.47999999999999</v>
      </c>
      <c r="R10" s="158"/>
      <c r="S10" s="158" t="s">
        <v>104</v>
      </c>
      <c r="T10" s="158" t="s">
        <v>104</v>
      </c>
      <c r="U10" s="158">
        <v>4.8000000000000001E-2</v>
      </c>
      <c r="V10" s="158">
        <f>ROUND(E10*U10,2)</f>
        <v>14.02</v>
      </c>
      <c r="W10" s="158"/>
      <c r="X10" s="158" t="s">
        <v>105</v>
      </c>
      <c r="Y10" s="158" t="s">
        <v>106</v>
      </c>
      <c r="Z10" s="148"/>
      <c r="AA10" s="148"/>
      <c r="AB10" s="148"/>
      <c r="AC10" s="148"/>
      <c r="AD10" s="148"/>
      <c r="AE10" s="148"/>
      <c r="AF10" s="148"/>
      <c r="AG10" s="148" t="s">
        <v>107</v>
      </c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ht="20.399999999999999" outlineLevel="2" x14ac:dyDescent="0.25">
      <c r="A11" s="155"/>
      <c r="B11" s="156"/>
      <c r="C11" s="186" t="s">
        <v>111</v>
      </c>
      <c r="D11" s="160"/>
      <c r="E11" s="161">
        <v>292</v>
      </c>
      <c r="F11" s="158"/>
      <c r="G11" s="158"/>
      <c r="H11" s="158"/>
      <c r="I11" s="158"/>
      <c r="J11" s="158"/>
      <c r="K11" s="158"/>
      <c r="L11" s="158"/>
      <c r="M11" s="158"/>
      <c r="N11" s="157"/>
      <c r="O11" s="157"/>
      <c r="P11" s="157"/>
      <c r="Q11" s="157"/>
      <c r="R11" s="158"/>
      <c r="S11" s="158"/>
      <c r="T11" s="158"/>
      <c r="U11" s="158"/>
      <c r="V11" s="158"/>
      <c r="W11" s="158"/>
      <c r="X11" s="158"/>
      <c r="Y11" s="158"/>
      <c r="Z11" s="148"/>
      <c r="AA11" s="148"/>
      <c r="AB11" s="148"/>
      <c r="AC11" s="148"/>
      <c r="AD11" s="148"/>
      <c r="AE11" s="148"/>
      <c r="AF11" s="148"/>
      <c r="AG11" s="148" t="s">
        <v>112</v>
      </c>
      <c r="AH11" s="148">
        <v>0</v>
      </c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outlineLevel="1" x14ac:dyDescent="0.25">
      <c r="A12" s="177">
        <v>3</v>
      </c>
      <c r="B12" s="178" t="s">
        <v>113</v>
      </c>
      <c r="C12" s="184" t="s">
        <v>114</v>
      </c>
      <c r="D12" s="179" t="s">
        <v>110</v>
      </c>
      <c r="E12" s="180">
        <v>292</v>
      </c>
      <c r="F12" s="181"/>
      <c r="G12" s="182">
        <f>ROUND(E12*F12,2)</f>
        <v>0</v>
      </c>
      <c r="H12" s="159"/>
      <c r="I12" s="158">
        <f>ROUND(E12*H12,2)</f>
        <v>0</v>
      </c>
      <c r="J12" s="159"/>
      <c r="K12" s="158">
        <f>ROUND(E12*J12,2)</f>
        <v>0</v>
      </c>
      <c r="L12" s="158">
        <v>21</v>
      </c>
      <c r="M12" s="158">
        <f>G12*(1+L12/100)</f>
        <v>0</v>
      </c>
      <c r="N12" s="157">
        <v>0</v>
      </c>
      <c r="O12" s="157">
        <f>ROUND(E12*N12,2)</f>
        <v>0</v>
      </c>
      <c r="P12" s="157">
        <v>0.33</v>
      </c>
      <c r="Q12" s="157">
        <f>ROUND(E12*P12,2)</f>
        <v>96.36</v>
      </c>
      <c r="R12" s="158"/>
      <c r="S12" s="158" t="s">
        <v>104</v>
      </c>
      <c r="T12" s="158" t="s">
        <v>104</v>
      </c>
      <c r="U12" s="158">
        <v>0.113</v>
      </c>
      <c r="V12" s="158">
        <f>ROUND(E12*U12,2)</f>
        <v>33</v>
      </c>
      <c r="W12" s="158"/>
      <c r="X12" s="158" t="s">
        <v>105</v>
      </c>
      <c r="Y12" s="158" t="s">
        <v>106</v>
      </c>
      <c r="Z12" s="148"/>
      <c r="AA12" s="148"/>
      <c r="AB12" s="148"/>
      <c r="AC12" s="148"/>
      <c r="AD12" s="148"/>
      <c r="AE12" s="148"/>
      <c r="AF12" s="148"/>
      <c r="AG12" s="148" t="s">
        <v>107</v>
      </c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outlineLevel="1" x14ac:dyDescent="0.25">
      <c r="A13" s="171">
        <v>4</v>
      </c>
      <c r="B13" s="172" t="s">
        <v>115</v>
      </c>
      <c r="C13" s="185" t="s">
        <v>116</v>
      </c>
      <c r="D13" s="173" t="s">
        <v>117</v>
      </c>
      <c r="E13" s="174">
        <v>19</v>
      </c>
      <c r="F13" s="175"/>
      <c r="G13" s="176">
        <f>ROUND(E13*F13,2)</f>
        <v>0</v>
      </c>
      <c r="H13" s="159"/>
      <c r="I13" s="158">
        <f>ROUND(E13*H13,2)</f>
        <v>0</v>
      </c>
      <c r="J13" s="159"/>
      <c r="K13" s="158">
        <f>ROUND(E13*J13,2)</f>
        <v>0</v>
      </c>
      <c r="L13" s="158">
        <v>21</v>
      </c>
      <c r="M13" s="158">
        <f>G13*(1+L13/100)</f>
        <v>0</v>
      </c>
      <c r="N13" s="157">
        <v>0</v>
      </c>
      <c r="O13" s="157">
        <f>ROUND(E13*N13,2)</f>
        <v>0</v>
      </c>
      <c r="P13" s="157">
        <v>0.27</v>
      </c>
      <c r="Q13" s="157">
        <f>ROUND(E13*P13,2)</f>
        <v>5.13</v>
      </c>
      <c r="R13" s="158"/>
      <c r="S13" s="158" t="s">
        <v>104</v>
      </c>
      <c r="T13" s="158" t="s">
        <v>104</v>
      </c>
      <c r="U13" s="158">
        <v>0.123</v>
      </c>
      <c r="V13" s="158">
        <f>ROUND(E13*U13,2)</f>
        <v>2.34</v>
      </c>
      <c r="W13" s="158"/>
      <c r="X13" s="158" t="s">
        <v>105</v>
      </c>
      <c r="Y13" s="158" t="s">
        <v>106</v>
      </c>
      <c r="Z13" s="148"/>
      <c r="AA13" s="148"/>
      <c r="AB13" s="148"/>
      <c r="AC13" s="148"/>
      <c r="AD13" s="148"/>
      <c r="AE13" s="148"/>
      <c r="AF13" s="148"/>
      <c r="AG13" s="148" t="s">
        <v>107</v>
      </c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outlineLevel="2" x14ac:dyDescent="0.25">
      <c r="A14" s="155"/>
      <c r="B14" s="156"/>
      <c r="C14" s="186" t="s">
        <v>118</v>
      </c>
      <c r="D14" s="160"/>
      <c r="E14" s="161">
        <v>19</v>
      </c>
      <c r="F14" s="158"/>
      <c r="G14" s="158"/>
      <c r="H14" s="158"/>
      <c r="I14" s="158"/>
      <c r="J14" s="158"/>
      <c r="K14" s="158"/>
      <c r="L14" s="158"/>
      <c r="M14" s="158"/>
      <c r="N14" s="157"/>
      <c r="O14" s="157"/>
      <c r="P14" s="157"/>
      <c r="Q14" s="157"/>
      <c r="R14" s="158"/>
      <c r="S14" s="158"/>
      <c r="T14" s="158"/>
      <c r="U14" s="158"/>
      <c r="V14" s="158"/>
      <c r="W14" s="158"/>
      <c r="X14" s="158"/>
      <c r="Y14" s="158"/>
      <c r="Z14" s="148"/>
      <c r="AA14" s="148"/>
      <c r="AB14" s="148"/>
      <c r="AC14" s="148"/>
      <c r="AD14" s="148"/>
      <c r="AE14" s="148"/>
      <c r="AF14" s="148"/>
      <c r="AG14" s="148" t="s">
        <v>112</v>
      </c>
      <c r="AH14" s="148">
        <v>0</v>
      </c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outlineLevel="1" x14ac:dyDescent="0.25">
      <c r="A15" s="171">
        <v>5</v>
      </c>
      <c r="B15" s="172" t="s">
        <v>119</v>
      </c>
      <c r="C15" s="185" t="s">
        <v>120</v>
      </c>
      <c r="D15" s="173" t="s">
        <v>121</v>
      </c>
      <c r="E15" s="174">
        <v>14.85</v>
      </c>
      <c r="F15" s="175"/>
      <c r="G15" s="176">
        <f>ROUND(E15*F15,2)</f>
        <v>0</v>
      </c>
      <c r="H15" s="159"/>
      <c r="I15" s="158">
        <f>ROUND(E15*H15,2)</f>
        <v>0</v>
      </c>
      <c r="J15" s="159"/>
      <c r="K15" s="158">
        <f>ROUND(E15*J15,2)</f>
        <v>0</v>
      </c>
      <c r="L15" s="158">
        <v>21</v>
      </c>
      <c r="M15" s="158">
        <f>G15*(1+L15/100)</f>
        <v>0</v>
      </c>
      <c r="N15" s="157">
        <v>0</v>
      </c>
      <c r="O15" s="157">
        <f>ROUND(E15*N15,2)</f>
        <v>0</v>
      </c>
      <c r="P15" s="157">
        <v>0</v>
      </c>
      <c r="Q15" s="157">
        <f>ROUND(E15*P15,2)</f>
        <v>0</v>
      </c>
      <c r="R15" s="158"/>
      <c r="S15" s="158" t="s">
        <v>104</v>
      </c>
      <c r="T15" s="158" t="s">
        <v>104</v>
      </c>
      <c r="U15" s="158">
        <v>9.7000000000000003E-2</v>
      </c>
      <c r="V15" s="158">
        <f>ROUND(E15*U15,2)</f>
        <v>1.44</v>
      </c>
      <c r="W15" s="158"/>
      <c r="X15" s="158" t="s">
        <v>105</v>
      </c>
      <c r="Y15" s="158" t="s">
        <v>106</v>
      </c>
      <c r="Z15" s="148"/>
      <c r="AA15" s="148"/>
      <c r="AB15" s="148"/>
      <c r="AC15" s="148"/>
      <c r="AD15" s="148"/>
      <c r="AE15" s="148"/>
      <c r="AF15" s="148"/>
      <c r="AG15" s="148" t="s">
        <v>107</v>
      </c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outlineLevel="2" x14ac:dyDescent="0.25">
      <c r="A16" s="155"/>
      <c r="B16" s="156"/>
      <c r="C16" s="186" t="s">
        <v>122</v>
      </c>
      <c r="D16" s="160"/>
      <c r="E16" s="161">
        <v>14.85</v>
      </c>
      <c r="F16" s="158"/>
      <c r="G16" s="158"/>
      <c r="H16" s="158"/>
      <c r="I16" s="158"/>
      <c r="J16" s="158"/>
      <c r="K16" s="158"/>
      <c r="L16" s="158"/>
      <c r="M16" s="158"/>
      <c r="N16" s="157"/>
      <c r="O16" s="157"/>
      <c r="P16" s="157"/>
      <c r="Q16" s="157"/>
      <c r="R16" s="158"/>
      <c r="S16" s="158"/>
      <c r="T16" s="158"/>
      <c r="U16" s="158"/>
      <c r="V16" s="158"/>
      <c r="W16" s="158"/>
      <c r="X16" s="158"/>
      <c r="Y16" s="158"/>
      <c r="Z16" s="148"/>
      <c r="AA16" s="148"/>
      <c r="AB16" s="148"/>
      <c r="AC16" s="148"/>
      <c r="AD16" s="148"/>
      <c r="AE16" s="148"/>
      <c r="AF16" s="148"/>
      <c r="AG16" s="148" t="s">
        <v>112</v>
      </c>
      <c r="AH16" s="148">
        <v>0</v>
      </c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outlineLevel="1" x14ac:dyDescent="0.25">
      <c r="A17" s="171">
        <v>6</v>
      </c>
      <c r="B17" s="172" t="s">
        <v>123</v>
      </c>
      <c r="C17" s="185" t="s">
        <v>124</v>
      </c>
      <c r="D17" s="173" t="s">
        <v>121</v>
      </c>
      <c r="E17" s="174">
        <v>175.65</v>
      </c>
      <c r="F17" s="175"/>
      <c r="G17" s="176">
        <f>ROUND(E17*F17,2)</f>
        <v>0</v>
      </c>
      <c r="H17" s="159"/>
      <c r="I17" s="158">
        <f>ROUND(E17*H17,2)</f>
        <v>0</v>
      </c>
      <c r="J17" s="159"/>
      <c r="K17" s="158">
        <f>ROUND(E17*J17,2)</f>
        <v>0</v>
      </c>
      <c r="L17" s="158">
        <v>21</v>
      </c>
      <c r="M17" s="158">
        <f>G17*(1+L17/100)</f>
        <v>0</v>
      </c>
      <c r="N17" s="157">
        <v>0</v>
      </c>
      <c r="O17" s="157">
        <f>ROUND(E17*N17,2)</f>
        <v>0</v>
      </c>
      <c r="P17" s="157">
        <v>0</v>
      </c>
      <c r="Q17" s="157">
        <f>ROUND(E17*P17,2)</f>
        <v>0</v>
      </c>
      <c r="R17" s="158"/>
      <c r="S17" s="158" t="s">
        <v>104</v>
      </c>
      <c r="T17" s="158" t="s">
        <v>104</v>
      </c>
      <c r="U17" s="158">
        <v>0.19</v>
      </c>
      <c r="V17" s="158">
        <f>ROUND(E17*U17,2)</f>
        <v>33.369999999999997</v>
      </c>
      <c r="W17" s="158"/>
      <c r="X17" s="158" t="s">
        <v>105</v>
      </c>
      <c r="Y17" s="158" t="s">
        <v>106</v>
      </c>
      <c r="Z17" s="148"/>
      <c r="AA17" s="148"/>
      <c r="AB17" s="148"/>
      <c r="AC17" s="148"/>
      <c r="AD17" s="148"/>
      <c r="AE17" s="148"/>
      <c r="AF17" s="148"/>
      <c r="AG17" s="148" t="s">
        <v>107</v>
      </c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outlineLevel="2" x14ac:dyDescent="0.25">
      <c r="A18" s="155"/>
      <c r="B18" s="156"/>
      <c r="C18" s="186" t="s">
        <v>125</v>
      </c>
      <c r="D18" s="160"/>
      <c r="E18" s="161">
        <v>58.4</v>
      </c>
      <c r="F18" s="158"/>
      <c r="G18" s="158"/>
      <c r="H18" s="158"/>
      <c r="I18" s="158"/>
      <c r="J18" s="158"/>
      <c r="K18" s="158"/>
      <c r="L18" s="158"/>
      <c r="M18" s="158"/>
      <c r="N18" s="157"/>
      <c r="O18" s="157"/>
      <c r="P18" s="157"/>
      <c r="Q18" s="157"/>
      <c r="R18" s="158"/>
      <c r="S18" s="158"/>
      <c r="T18" s="158"/>
      <c r="U18" s="158"/>
      <c r="V18" s="158"/>
      <c r="W18" s="158"/>
      <c r="X18" s="158"/>
      <c r="Y18" s="158"/>
      <c r="Z18" s="148"/>
      <c r="AA18" s="148"/>
      <c r="AB18" s="148"/>
      <c r="AC18" s="148"/>
      <c r="AD18" s="148"/>
      <c r="AE18" s="148"/>
      <c r="AF18" s="148"/>
      <c r="AG18" s="148" t="s">
        <v>112</v>
      </c>
      <c r="AH18" s="148">
        <v>0</v>
      </c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outlineLevel="3" x14ac:dyDescent="0.25">
      <c r="A19" s="155"/>
      <c r="B19" s="156"/>
      <c r="C19" s="186" t="s">
        <v>126</v>
      </c>
      <c r="D19" s="160"/>
      <c r="E19" s="161">
        <v>117.25</v>
      </c>
      <c r="F19" s="158"/>
      <c r="G19" s="158"/>
      <c r="H19" s="158"/>
      <c r="I19" s="158"/>
      <c r="J19" s="158"/>
      <c r="K19" s="158"/>
      <c r="L19" s="158"/>
      <c r="M19" s="158"/>
      <c r="N19" s="157"/>
      <c r="O19" s="157"/>
      <c r="P19" s="157"/>
      <c r="Q19" s="157"/>
      <c r="R19" s="158"/>
      <c r="S19" s="158"/>
      <c r="T19" s="158"/>
      <c r="U19" s="158"/>
      <c r="V19" s="158"/>
      <c r="W19" s="158"/>
      <c r="X19" s="158"/>
      <c r="Y19" s="158"/>
      <c r="Z19" s="148"/>
      <c r="AA19" s="148"/>
      <c r="AB19" s="148"/>
      <c r="AC19" s="148"/>
      <c r="AD19" s="148"/>
      <c r="AE19" s="148"/>
      <c r="AF19" s="148"/>
      <c r="AG19" s="148" t="s">
        <v>112</v>
      </c>
      <c r="AH19" s="148">
        <v>0</v>
      </c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outlineLevel="1" x14ac:dyDescent="0.25">
      <c r="A20" s="171">
        <v>7</v>
      </c>
      <c r="B20" s="172" t="s">
        <v>127</v>
      </c>
      <c r="C20" s="185" t="s">
        <v>128</v>
      </c>
      <c r="D20" s="173" t="s">
        <v>121</v>
      </c>
      <c r="E20" s="174">
        <v>40.5</v>
      </c>
      <c r="F20" s="175"/>
      <c r="G20" s="176">
        <f>ROUND(E20*F20,2)</f>
        <v>0</v>
      </c>
      <c r="H20" s="159"/>
      <c r="I20" s="158">
        <f>ROUND(E20*H20,2)</f>
        <v>0</v>
      </c>
      <c r="J20" s="159"/>
      <c r="K20" s="158">
        <f>ROUND(E20*J20,2)</f>
        <v>0</v>
      </c>
      <c r="L20" s="158">
        <v>21</v>
      </c>
      <c r="M20" s="158">
        <f>G20*(1+L20/100)</f>
        <v>0</v>
      </c>
      <c r="N20" s="157">
        <v>0</v>
      </c>
      <c r="O20" s="157">
        <f>ROUND(E20*N20,2)</f>
        <v>0</v>
      </c>
      <c r="P20" s="157">
        <v>0</v>
      </c>
      <c r="Q20" s="157">
        <f>ROUND(E20*P20,2)</f>
        <v>0</v>
      </c>
      <c r="R20" s="158"/>
      <c r="S20" s="158" t="s">
        <v>104</v>
      </c>
      <c r="T20" s="158" t="s">
        <v>104</v>
      </c>
      <c r="U20" s="158">
        <v>0.23</v>
      </c>
      <c r="V20" s="158">
        <f>ROUND(E20*U20,2)</f>
        <v>9.32</v>
      </c>
      <c r="W20" s="158"/>
      <c r="X20" s="158" t="s">
        <v>105</v>
      </c>
      <c r="Y20" s="158" t="s">
        <v>106</v>
      </c>
      <c r="Z20" s="148"/>
      <c r="AA20" s="148"/>
      <c r="AB20" s="148"/>
      <c r="AC20" s="148"/>
      <c r="AD20" s="148"/>
      <c r="AE20" s="148"/>
      <c r="AF20" s="148"/>
      <c r="AG20" s="148" t="s">
        <v>107</v>
      </c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outlineLevel="2" x14ac:dyDescent="0.25">
      <c r="A21" s="155"/>
      <c r="B21" s="156"/>
      <c r="C21" s="186" t="s">
        <v>129</v>
      </c>
      <c r="D21" s="160"/>
      <c r="E21" s="161">
        <v>40.5</v>
      </c>
      <c r="F21" s="158"/>
      <c r="G21" s="158"/>
      <c r="H21" s="158"/>
      <c r="I21" s="158"/>
      <c r="J21" s="158"/>
      <c r="K21" s="158"/>
      <c r="L21" s="158"/>
      <c r="M21" s="158"/>
      <c r="N21" s="157"/>
      <c r="O21" s="157"/>
      <c r="P21" s="157"/>
      <c r="Q21" s="157"/>
      <c r="R21" s="158"/>
      <c r="S21" s="158"/>
      <c r="T21" s="158"/>
      <c r="U21" s="158"/>
      <c r="V21" s="158"/>
      <c r="W21" s="158"/>
      <c r="X21" s="158"/>
      <c r="Y21" s="158"/>
      <c r="Z21" s="148"/>
      <c r="AA21" s="148"/>
      <c r="AB21" s="148"/>
      <c r="AC21" s="148"/>
      <c r="AD21" s="148"/>
      <c r="AE21" s="148"/>
      <c r="AF21" s="148"/>
      <c r="AG21" s="148" t="s">
        <v>112</v>
      </c>
      <c r="AH21" s="148">
        <v>0</v>
      </c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outlineLevel="1" x14ac:dyDescent="0.25">
      <c r="A22" s="177">
        <v>8</v>
      </c>
      <c r="B22" s="178" t="s">
        <v>130</v>
      </c>
      <c r="C22" s="184" t="s">
        <v>131</v>
      </c>
      <c r="D22" s="179" t="s">
        <v>121</v>
      </c>
      <c r="E22" s="180">
        <v>191.86</v>
      </c>
      <c r="F22" s="181"/>
      <c r="G22" s="182">
        <f>ROUND(E22*F22,2)</f>
        <v>0</v>
      </c>
      <c r="H22" s="159"/>
      <c r="I22" s="158">
        <f>ROUND(E22*H22,2)</f>
        <v>0</v>
      </c>
      <c r="J22" s="159"/>
      <c r="K22" s="158">
        <f>ROUND(E22*J22,2)</f>
        <v>0</v>
      </c>
      <c r="L22" s="158">
        <v>21</v>
      </c>
      <c r="M22" s="158">
        <f>G22*(1+L22/100)</f>
        <v>0</v>
      </c>
      <c r="N22" s="157">
        <v>0</v>
      </c>
      <c r="O22" s="157">
        <f>ROUND(E22*N22,2)</f>
        <v>0</v>
      </c>
      <c r="P22" s="157">
        <v>0</v>
      </c>
      <c r="Q22" s="157">
        <f>ROUND(E22*P22,2)</f>
        <v>0</v>
      </c>
      <c r="R22" s="158"/>
      <c r="S22" s="158" t="s">
        <v>104</v>
      </c>
      <c r="T22" s="158" t="s">
        <v>104</v>
      </c>
      <c r="U22" s="158">
        <v>1.0999999999999999E-2</v>
      </c>
      <c r="V22" s="158">
        <f>ROUND(E22*U22,2)</f>
        <v>2.11</v>
      </c>
      <c r="W22" s="158"/>
      <c r="X22" s="158" t="s">
        <v>105</v>
      </c>
      <c r="Y22" s="158" t="s">
        <v>106</v>
      </c>
      <c r="Z22" s="148"/>
      <c r="AA22" s="148"/>
      <c r="AB22" s="148"/>
      <c r="AC22" s="148"/>
      <c r="AD22" s="148"/>
      <c r="AE22" s="148"/>
      <c r="AF22" s="148"/>
      <c r="AG22" s="148" t="s">
        <v>107</v>
      </c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outlineLevel="1" x14ac:dyDescent="0.25">
      <c r="A23" s="177">
        <v>9</v>
      </c>
      <c r="B23" s="178" t="s">
        <v>132</v>
      </c>
      <c r="C23" s="184" t="s">
        <v>133</v>
      </c>
      <c r="D23" s="179" t="s">
        <v>103</v>
      </c>
      <c r="E23" s="180">
        <v>3</v>
      </c>
      <c r="F23" s="181"/>
      <c r="G23" s="182">
        <f>ROUND(E23*F23,2)</f>
        <v>0</v>
      </c>
      <c r="H23" s="159"/>
      <c r="I23" s="158">
        <f>ROUND(E23*H23,2)</f>
        <v>0</v>
      </c>
      <c r="J23" s="159"/>
      <c r="K23" s="158">
        <f>ROUND(E23*J23,2)</f>
        <v>0</v>
      </c>
      <c r="L23" s="158">
        <v>21</v>
      </c>
      <c r="M23" s="158">
        <f>G23*(1+L23/100)</f>
        <v>0</v>
      </c>
      <c r="N23" s="157">
        <v>0</v>
      </c>
      <c r="O23" s="157">
        <f>ROUND(E23*N23,2)</f>
        <v>0</v>
      </c>
      <c r="P23" s="157">
        <v>0</v>
      </c>
      <c r="Q23" s="157">
        <f>ROUND(E23*P23,2)</f>
        <v>0</v>
      </c>
      <c r="R23" s="158"/>
      <c r="S23" s="158" t="s">
        <v>104</v>
      </c>
      <c r="T23" s="158" t="s">
        <v>104</v>
      </c>
      <c r="U23" s="158">
        <v>6.6000000000000003E-2</v>
      </c>
      <c r="V23" s="158">
        <f>ROUND(E23*U23,2)</f>
        <v>0.2</v>
      </c>
      <c r="W23" s="158"/>
      <c r="X23" s="158" t="s">
        <v>105</v>
      </c>
      <c r="Y23" s="158" t="s">
        <v>106</v>
      </c>
      <c r="Z23" s="148"/>
      <c r="AA23" s="148"/>
      <c r="AB23" s="148"/>
      <c r="AC23" s="148"/>
      <c r="AD23" s="148"/>
      <c r="AE23" s="148"/>
      <c r="AF23" s="148"/>
      <c r="AG23" s="148" t="s">
        <v>107</v>
      </c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outlineLevel="1" x14ac:dyDescent="0.25">
      <c r="A24" s="177">
        <v>10</v>
      </c>
      <c r="B24" s="178" t="s">
        <v>134</v>
      </c>
      <c r="C24" s="184" t="s">
        <v>135</v>
      </c>
      <c r="D24" s="179" t="s">
        <v>103</v>
      </c>
      <c r="E24" s="180">
        <v>3</v>
      </c>
      <c r="F24" s="181"/>
      <c r="G24" s="182">
        <f>ROUND(E24*F24,2)</f>
        <v>0</v>
      </c>
      <c r="H24" s="159"/>
      <c r="I24" s="158">
        <f>ROUND(E24*H24,2)</f>
        <v>0</v>
      </c>
      <c r="J24" s="159"/>
      <c r="K24" s="158">
        <f>ROUND(E24*J24,2)</f>
        <v>0</v>
      </c>
      <c r="L24" s="158">
        <v>21</v>
      </c>
      <c r="M24" s="158">
        <f>G24*(1+L24/100)</f>
        <v>0</v>
      </c>
      <c r="N24" s="157">
        <v>0</v>
      </c>
      <c r="O24" s="157">
        <f>ROUND(E24*N24,2)</f>
        <v>0</v>
      </c>
      <c r="P24" s="157">
        <v>0</v>
      </c>
      <c r="Q24" s="157">
        <f>ROUND(E24*P24,2)</f>
        <v>0</v>
      </c>
      <c r="R24" s="158"/>
      <c r="S24" s="158" t="s">
        <v>104</v>
      </c>
      <c r="T24" s="158" t="s">
        <v>104</v>
      </c>
      <c r="U24" s="158">
        <v>0</v>
      </c>
      <c r="V24" s="158">
        <f>ROUND(E24*U24,2)</f>
        <v>0</v>
      </c>
      <c r="W24" s="158"/>
      <c r="X24" s="158" t="s">
        <v>105</v>
      </c>
      <c r="Y24" s="158" t="s">
        <v>106</v>
      </c>
      <c r="Z24" s="148"/>
      <c r="AA24" s="148"/>
      <c r="AB24" s="148"/>
      <c r="AC24" s="148"/>
      <c r="AD24" s="148"/>
      <c r="AE24" s="148"/>
      <c r="AF24" s="148"/>
      <c r="AG24" s="148" t="s">
        <v>107</v>
      </c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 outlineLevel="1" x14ac:dyDescent="0.25">
      <c r="A25" s="177">
        <v>11</v>
      </c>
      <c r="B25" s="178" t="s">
        <v>136</v>
      </c>
      <c r="C25" s="184" t="s">
        <v>137</v>
      </c>
      <c r="D25" s="179" t="s">
        <v>121</v>
      </c>
      <c r="E25" s="180">
        <v>191.86</v>
      </c>
      <c r="F25" s="181"/>
      <c r="G25" s="182">
        <f>ROUND(E25*F25,2)</f>
        <v>0</v>
      </c>
      <c r="H25" s="159"/>
      <c r="I25" s="158">
        <f>ROUND(E25*H25,2)</f>
        <v>0</v>
      </c>
      <c r="J25" s="159"/>
      <c r="K25" s="158">
        <f>ROUND(E25*J25,2)</f>
        <v>0</v>
      </c>
      <c r="L25" s="158">
        <v>21</v>
      </c>
      <c r="M25" s="158">
        <f>G25*(1+L25/100)</f>
        <v>0</v>
      </c>
      <c r="N25" s="157">
        <v>0</v>
      </c>
      <c r="O25" s="157">
        <f>ROUND(E25*N25,2)</f>
        <v>0</v>
      </c>
      <c r="P25" s="157">
        <v>0</v>
      </c>
      <c r="Q25" s="157">
        <f>ROUND(E25*P25,2)</f>
        <v>0</v>
      </c>
      <c r="R25" s="158"/>
      <c r="S25" s="158" t="s">
        <v>104</v>
      </c>
      <c r="T25" s="158" t="s">
        <v>104</v>
      </c>
      <c r="U25" s="158">
        <v>5.2999999999999999E-2</v>
      </c>
      <c r="V25" s="158">
        <f>ROUND(E25*U25,2)</f>
        <v>10.17</v>
      </c>
      <c r="W25" s="158"/>
      <c r="X25" s="158" t="s">
        <v>105</v>
      </c>
      <c r="Y25" s="158" t="s">
        <v>106</v>
      </c>
      <c r="Z25" s="148"/>
      <c r="AA25" s="148"/>
      <c r="AB25" s="148"/>
      <c r="AC25" s="148"/>
      <c r="AD25" s="148"/>
      <c r="AE25" s="148"/>
      <c r="AF25" s="148"/>
      <c r="AG25" s="148" t="s">
        <v>107</v>
      </c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outlineLevel="1" x14ac:dyDescent="0.25">
      <c r="A26" s="171">
        <v>12</v>
      </c>
      <c r="B26" s="172" t="s">
        <v>138</v>
      </c>
      <c r="C26" s="185" t="s">
        <v>139</v>
      </c>
      <c r="D26" s="173" t="s">
        <v>121</v>
      </c>
      <c r="E26" s="174">
        <v>3</v>
      </c>
      <c r="F26" s="175"/>
      <c r="G26" s="176">
        <f>ROUND(E26*F26,2)</f>
        <v>0</v>
      </c>
      <c r="H26" s="159"/>
      <c r="I26" s="158">
        <f>ROUND(E26*H26,2)</f>
        <v>0</v>
      </c>
      <c r="J26" s="159"/>
      <c r="K26" s="158">
        <f>ROUND(E26*J26,2)</f>
        <v>0</v>
      </c>
      <c r="L26" s="158">
        <v>21</v>
      </c>
      <c r="M26" s="158">
        <f>G26*(1+L26/100)</f>
        <v>0</v>
      </c>
      <c r="N26" s="157">
        <v>0</v>
      </c>
      <c r="O26" s="157">
        <f>ROUND(E26*N26,2)</f>
        <v>0</v>
      </c>
      <c r="P26" s="157">
        <v>0</v>
      </c>
      <c r="Q26" s="157">
        <f>ROUND(E26*P26,2)</f>
        <v>0</v>
      </c>
      <c r="R26" s="158"/>
      <c r="S26" s="158" t="s">
        <v>104</v>
      </c>
      <c r="T26" s="158" t="s">
        <v>104</v>
      </c>
      <c r="U26" s="158">
        <v>5.3999999999999999E-2</v>
      </c>
      <c r="V26" s="158">
        <f>ROUND(E26*U26,2)</f>
        <v>0.16</v>
      </c>
      <c r="W26" s="158"/>
      <c r="X26" s="158" t="s">
        <v>105</v>
      </c>
      <c r="Y26" s="158" t="s">
        <v>106</v>
      </c>
      <c r="Z26" s="148"/>
      <c r="AA26" s="148"/>
      <c r="AB26" s="148"/>
      <c r="AC26" s="148"/>
      <c r="AD26" s="148"/>
      <c r="AE26" s="148"/>
      <c r="AF26" s="148"/>
      <c r="AG26" s="148" t="s">
        <v>107</v>
      </c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</row>
    <row r="27" spans="1:60" outlineLevel="2" x14ac:dyDescent="0.25">
      <c r="A27" s="155"/>
      <c r="B27" s="156"/>
      <c r="C27" s="186" t="s">
        <v>140</v>
      </c>
      <c r="D27" s="160"/>
      <c r="E27" s="161">
        <v>3</v>
      </c>
      <c r="F27" s="158"/>
      <c r="G27" s="158"/>
      <c r="H27" s="158"/>
      <c r="I27" s="158"/>
      <c r="J27" s="158"/>
      <c r="K27" s="158"/>
      <c r="L27" s="158"/>
      <c r="M27" s="158"/>
      <c r="N27" s="157"/>
      <c r="O27" s="157"/>
      <c r="P27" s="157"/>
      <c r="Q27" s="157"/>
      <c r="R27" s="158"/>
      <c r="S27" s="158"/>
      <c r="T27" s="158"/>
      <c r="U27" s="158"/>
      <c r="V27" s="158"/>
      <c r="W27" s="158"/>
      <c r="X27" s="158"/>
      <c r="Y27" s="158"/>
      <c r="Z27" s="148"/>
      <c r="AA27" s="148"/>
      <c r="AB27" s="148"/>
      <c r="AC27" s="148"/>
      <c r="AD27" s="148"/>
      <c r="AE27" s="148"/>
      <c r="AF27" s="148"/>
      <c r="AG27" s="148" t="s">
        <v>112</v>
      </c>
      <c r="AH27" s="148">
        <v>0</v>
      </c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 outlineLevel="1" x14ac:dyDescent="0.25">
      <c r="A28" s="177">
        <v>13</v>
      </c>
      <c r="B28" s="178" t="s">
        <v>141</v>
      </c>
      <c r="C28" s="184" t="s">
        <v>142</v>
      </c>
      <c r="D28" s="179" t="s">
        <v>121</v>
      </c>
      <c r="E28" s="180">
        <v>191.86</v>
      </c>
      <c r="F28" s="181"/>
      <c r="G28" s="182">
        <f>ROUND(E28*F28,2)</f>
        <v>0</v>
      </c>
      <c r="H28" s="159"/>
      <c r="I28" s="158">
        <f>ROUND(E28*H28,2)</f>
        <v>0</v>
      </c>
      <c r="J28" s="159"/>
      <c r="K28" s="158">
        <f>ROUND(E28*J28,2)</f>
        <v>0</v>
      </c>
      <c r="L28" s="158">
        <v>21</v>
      </c>
      <c r="M28" s="158">
        <f>G28*(1+L28/100)</f>
        <v>0</v>
      </c>
      <c r="N28" s="157">
        <v>0</v>
      </c>
      <c r="O28" s="157">
        <f>ROUND(E28*N28,2)</f>
        <v>0</v>
      </c>
      <c r="P28" s="157">
        <v>0</v>
      </c>
      <c r="Q28" s="157">
        <f>ROUND(E28*P28,2)</f>
        <v>0</v>
      </c>
      <c r="R28" s="158"/>
      <c r="S28" s="158" t="s">
        <v>104</v>
      </c>
      <c r="T28" s="158" t="s">
        <v>104</v>
      </c>
      <c r="U28" s="158">
        <v>8.9999999999999993E-3</v>
      </c>
      <c r="V28" s="158">
        <f>ROUND(E28*U28,2)</f>
        <v>1.73</v>
      </c>
      <c r="W28" s="158"/>
      <c r="X28" s="158" t="s">
        <v>105</v>
      </c>
      <c r="Y28" s="158" t="s">
        <v>106</v>
      </c>
      <c r="Z28" s="148"/>
      <c r="AA28" s="148"/>
      <c r="AB28" s="148"/>
      <c r="AC28" s="148"/>
      <c r="AD28" s="148"/>
      <c r="AE28" s="148"/>
      <c r="AF28" s="148"/>
      <c r="AG28" s="148" t="s">
        <v>107</v>
      </c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 outlineLevel="1" x14ac:dyDescent="0.25">
      <c r="A29" s="171">
        <v>14</v>
      </c>
      <c r="B29" s="172" t="s">
        <v>143</v>
      </c>
      <c r="C29" s="185" t="s">
        <v>144</v>
      </c>
      <c r="D29" s="173" t="s">
        <v>121</v>
      </c>
      <c r="E29" s="174">
        <v>24.3</v>
      </c>
      <c r="F29" s="175"/>
      <c r="G29" s="176">
        <f>ROUND(E29*F29,2)</f>
        <v>0</v>
      </c>
      <c r="H29" s="159"/>
      <c r="I29" s="158">
        <f>ROUND(E29*H29,2)</f>
        <v>0</v>
      </c>
      <c r="J29" s="159"/>
      <c r="K29" s="158">
        <f>ROUND(E29*J29,2)</f>
        <v>0</v>
      </c>
      <c r="L29" s="158">
        <v>21</v>
      </c>
      <c r="M29" s="158">
        <f>G29*(1+L29/100)</f>
        <v>0</v>
      </c>
      <c r="N29" s="157">
        <v>0</v>
      </c>
      <c r="O29" s="157">
        <f>ROUND(E29*N29,2)</f>
        <v>0</v>
      </c>
      <c r="P29" s="157">
        <v>0</v>
      </c>
      <c r="Q29" s="157">
        <f>ROUND(E29*P29,2)</f>
        <v>0</v>
      </c>
      <c r="R29" s="158"/>
      <c r="S29" s="158" t="s">
        <v>104</v>
      </c>
      <c r="T29" s="158" t="s">
        <v>104</v>
      </c>
      <c r="U29" s="158">
        <v>0.2</v>
      </c>
      <c r="V29" s="158">
        <f>ROUND(E29*U29,2)</f>
        <v>4.8600000000000003</v>
      </c>
      <c r="W29" s="158"/>
      <c r="X29" s="158" t="s">
        <v>105</v>
      </c>
      <c r="Y29" s="158" t="s">
        <v>106</v>
      </c>
      <c r="Z29" s="148"/>
      <c r="AA29" s="148"/>
      <c r="AB29" s="148"/>
      <c r="AC29" s="148"/>
      <c r="AD29" s="148"/>
      <c r="AE29" s="148"/>
      <c r="AF29" s="148"/>
      <c r="AG29" s="148" t="s">
        <v>107</v>
      </c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 outlineLevel="2" x14ac:dyDescent="0.25">
      <c r="A30" s="155"/>
      <c r="B30" s="156"/>
      <c r="C30" s="186" t="s">
        <v>145</v>
      </c>
      <c r="D30" s="160"/>
      <c r="E30" s="161">
        <v>24.3</v>
      </c>
      <c r="F30" s="158"/>
      <c r="G30" s="158"/>
      <c r="H30" s="158"/>
      <c r="I30" s="158"/>
      <c r="J30" s="158"/>
      <c r="K30" s="158"/>
      <c r="L30" s="158"/>
      <c r="M30" s="158"/>
      <c r="N30" s="157"/>
      <c r="O30" s="157"/>
      <c r="P30" s="157"/>
      <c r="Q30" s="157"/>
      <c r="R30" s="158"/>
      <c r="S30" s="158"/>
      <c r="T30" s="158"/>
      <c r="U30" s="158"/>
      <c r="V30" s="158"/>
      <c r="W30" s="158"/>
      <c r="X30" s="158"/>
      <c r="Y30" s="158"/>
      <c r="Z30" s="148"/>
      <c r="AA30" s="148"/>
      <c r="AB30" s="148"/>
      <c r="AC30" s="148"/>
      <c r="AD30" s="148"/>
      <c r="AE30" s="148"/>
      <c r="AF30" s="148"/>
      <c r="AG30" s="148" t="s">
        <v>112</v>
      </c>
      <c r="AH30" s="148">
        <v>0</v>
      </c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ht="20.399999999999999" outlineLevel="1" x14ac:dyDescent="0.25">
      <c r="A31" s="171">
        <v>15</v>
      </c>
      <c r="B31" s="172" t="s">
        <v>146</v>
      </c>
      <c r="C31" s="185" t="s">
        <v>147</v>
      </c>
      <c r="D31" s="173" t="s">
        <v>121</v>
      </c>
      <c r="E31" s="174">
        <v>10.8</v>
      </c>
      <c r="F31" s="175"/>
      <c r="G31" s="176">
        <f>ROUND(E31*F31,2)</f>
        <v>0</v>
      </c>
      <c r="H31" s="159"/>
      <c r="I31" s="158">
        <f>ROUND(E31*H31,2)</f>
        <v>0</v>
      </c>
      <c r="J31" s="159"/>
      <c r="K31" s="158">
        <f>ROUND(E31*J31,2)</f>
        <v>0</v>
      </c>
      <c r="L31" s="158">
        <v>21</v>
      </c>
      <c r="M31" s="158">
        <f>G31*(1+L31/100)</f>
        <v>0</v>
      </c>
      <c r="N31" s="157">
        <v>1.7</v>
      </c>
      <c r="O31" s="157">
        <f>ROUND(E31*N31,2)</f>
        <v>18.36</v>
      </c>
      <c r="P31" s="157">
        <v>0</v>
      </c>
      <c r="Q31" s="157">
        <f>ROUND(E31*P31,2)</f>
        <v>0</v>
      </c>
      <c r="R31" s="158"/>
      <c r="S31" s="158" t="s">
        <v>104</v>
      </c>
      <c r="T31" s="158" t="s">
        <v>104</v>
      </c>
      <c r="U31" s="158">
        <v>1.587</v>
      </c>
      <c r="V31" s="158">
        <f>ROUND(E31*U31,2)</f>
        <v>17.14</v>
      </c>
      <c r="W31" s="158"/>
      <c r="X31" s="158" t="s">
        <v>105</v>
      </c>
      <c r="Y31" s="158" t="s">
        <v>106</v>
      </c>
      <c r="Z31" s="148"/>
      <c r="AA31" s="148"/>
      <c r="AB31" s="148"/>
      <c r="AC31" s="148"/>
      <c r="AD31" s="148"/>
      <c r="AE31" s="148"/>
      <c r="AF31" s="148"/>
      <c r="AG31" s="148" t="s">
        <v>107</v>
      </c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</row>
    <row r="32" spans="1:60" outlineLevel="2" x14ac:dyDescent="0.25">
      <c r="A32" s="155"/>
      <c r="B32" s="156"/>
      <c r="C32" s="186" t="s">
        <v>148</v>
      </c>
      <c r="D32" s="160"/>
      <c r="E32" s="161">
        <v>10.8</v>
      </c>
      <c r="F32" s="158"/>
      <c r="G32" s="158"/>
      <c r="H32" s="158"/>
      <c r="I32" s="158"/>
      <c r="J32" s="158"/>
      <c r="K32" s="158"/>
      <c r="L32" s="158"/>
      <c r="M32" s="158"/>
      <c r="N32" s="157"/>
      <c r="O32" s="157"/>
      <c r="P32" s="157"/>
      <c r="Q32" s="157"/>
      <c r="R32" s="158"/>
      <c r="S32" s="158"/>
      <c r="T32" s="158"/>
      <c r="U32" s="158"/>
      <c r="V32" s="158"/>
      <c r="W32" s="158"/>
      <c r="X32" s="158"/>
      <c r="Y32" s="158"/>
      <c r="Z32" s="148"/>
      <c r="AA32" s="148"/>
      <c r="AB32" s="148"/>
      <c r="AC32" s="148"/>
      <c r="AD32" s="148"/>
      <c r="AE32" s="148"/>
      <c r="AF32" s="148"/>
      <c r="AG32" s="148" t="s">
        <v>112</v>
      </c>
      <c r="AH32" s="148">
        <v>0</v>
      </c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outlineLevel="1" x14ac:dyDescent="0.25">
      <c r="A33" s="177">
        <v>16</v>
      </c>
      <c r="B33" s="178" t="s">
        <v>149</v>
      </c>
      <c r="C33" s="184" t="s">
        <v>150</v>
      </c>
      <c r="D33" s="179" t="s">
        <v>110</v>
      </c>
      <c r="E33" s="180">
        <v>627.75</v>
      </c>
      <c r="F33" s="181"/>
      <c r="G33" s="182">
        <f>ROUND(E33*F33,2)</f>
        <v>0</v>
      </c>
      <c r="H33" s="159"/>
      <c r="I33" s="158">
        <f>ROUND(E33*H33,2)</f>
        <v>0</v>
      </c>
      <c r="J33" s="159"/>
      <c r="K33" s="158">
        <f>ROUND(E33*J33,2)</f>
        <v>0</v>
      </c>
      <c r="L33" s="158">
        <v>21</v>
      </c>
      <c r="M33" s="158">
        <f>G33*(1+L33/100)</f>
        <v>0</v>
      </c>
      <c r="N33" s="157">
        <v>0</v>
      </c>
      <c r="O33" s="157">
        <f>ROUND(E33*N33,2)</f>
        <v>0</v>
      </c>
      <c r="P33" s="157">
        <v>0</v>
      </c>
      <c r="Q33" s="157">
        <f>ROUND(E33*P33,2)</f>
        <v>0</v>
      </c>
      <c r="R33" s="158"/>
      <c r="S33" s="158" t="s">
        <v>104</v>
      </c>
      <c r="T33" s="158" t="s">
        <v>104</v>
      </c>
      <c r="U33" s="158">
        <v>1.7999999999999999E-2</v>
      </c>
      <c r="V33" s="158">
        <f>ROUND(E33*U33,2)</f>
        <v>11.3</v>
      </c>
      <c r="W33" s="158"/>
      <c r="X33" s="158" t="s">
        <v>105</v>
      </c>
      <c r="Y33" s="158" t="s">
        <v>106</v>
      </c>
      <c r="Z33" s="148"/>
      <c r="AA33" s="148"/>
      <c r="AB33" s="148"/>
      <c r="AC33" s="148"/>
      <c r="AD33" s="148"/>
      <c r="AE33" s="148"/>
      <c r="AF33" s="148"/>
      <c r="AG33" s="148" t="s">
        <v>107</v>
      </c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 outlineLevel="1" x14ac:dyDescent="0.25">
      <c r="A34" s="171">
        <v>17</v>
      </c>
      <c r="B34" s="172" t="s">
        <v>151</v>
      </c>
      <c r="C34" s="185" t="s">
        <v>152</v>
      </c>
      <c r="D34" s="173" t="s">
        <v>110</v>
      </c>
      <c r="E34" s="174">
        <v>125</v>
      </c>
      <c r="F34" s="175"/>
      <c r="G34" s="176">
        <f>ROUND(E34*F34,2)</f>
        <v>0</v>
      </c>
      <c r="H34" s="159"/>
      <c r="I34" s="158">
        <f>ROUND(E34*H34,2)</f>
        <v>0</v>
      </c>
      <c r="J34" s="159"/>
      <c r="K34" s="158">
        <f>ROUND(E34*J34,2)</f>
        <v>0</v>
      </c>
      <c r="L34" s="158">
        <v>21</v>
      </c>
      <c r="M34" s="158">
        <f>G34*(1+L34/100)</f>
        <v>0</v>
      </c>
      <c r="N34" s="157">
        <v>0</v>
      </c>
      <c r="O34" s="157">
        <f>ROUND(E34*N34,2)</f>
        <v>0</v>
      </c>
      <c r="P34" s="157">
        <v>0</v>
      </c>
      <c r="Q34" s="157">
        <f>ROUND(E34*P34,2)</f>
        <v>0</v>
      </c>
      <c r="R34" s="158"/>
      <c r="S34" s="158" t="s">
        <v>104</v>
      </c>
      <c r="T34" s="158" t="s">
        <v>104</v>
      </c>
      <c r="U34" s="158">
        <v>0.13</v>
      </c>
      <c r="V34" s="158">
        <f>ROUND(E34*U34,2)</f>
        <v>16.25</v>
      </c>
      <c r="W34" s="158"/>
      <c r="X34" s="158" t="s">
        <v>105</v>
      </c>
      <c r="Y34" s="158" t="s">
        <v>106</v>
      </c>
      <c r="Z34" s="148"/>
      <c r="AA34" s="148"/>
      <c r="AB34" s="148"/>
      <c r="AC34" s="148"/>
      <c r="AD34" s="148"/>
      <c r="AE34" s="148"/>
      <c r="AF34" s="148"/>
      <c r="AG34" s="148" t="s">
        <v>107</v>
      </c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outlineLevel="2" x14ac:dyDescent="0.25">
      <c r="A35" s="155"/>
      <c r="B35" s="156"/>
      <c r="C35" s="186" t="s">
        <v>153</v>
      </c>
      <c r="D35" s="160"/>
      <c r="E35" s="161">
        <v>70</v>
      </c>
      <c r="F35" s="158"/>
      <c r="G35" s="158"/>
      <c r="H35" s="158"/>
      <c r="I35" s="158"/>
      <c r="J35" s="158"/>
      <c r="K35" s="158"/>
      <c r="L35" s="158"/>
      <c r="M35" s="158"/>
      <c r="N35" s="157"/>
      <c r="O35" s="157"/>
      <c r="P35" s="157"/>
      <c r="Q35" s="157"/>
      <c r="R35" s="158"/>
      <c r="S35" s="158"/>
      <c r="T35" s="158"/>
      <c r="U35" s="158"/>
      <c r="V35" s="158"/>
      <c r="W35" s="158"/>
      <c r="X35" s="158"/>
      <c r="Y35" s="158"/>
      <c r="Z35" s="148"/>
      <c r="AA35" s="148"/>
      <c r="AB35" s="148"/>
      <c r="AC35" s="148"/>
      <c r="AD35" s="148"/>
      <c r="AE35" s="148"/>
      <c r="AF35" s="148"/>
      <c r="AG35" s="148" t="s">
        <v>112</v>
      </c>
      <c r="AH35" s="148">
        <v>0</v>
      </c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</row>
    <row r="36" spans="1:60" outlineLevel="3" x14ac:dyDescent="0.25">
      <c r="A36" s="155"/>
      <c r="B36" s="156"/>
      <c r="C36" s="186" t="s">
        <v>154</v>
      </c>
      <c r="D36" s="160"/>
      <c r="E36" s="161">
        <v>30</v>
      </c>
      <c r="F36" s="158"/>
      <c r="G36" s="158"/>
      <c r="H36" s="158"/>
      <c r="I36" s="158"/>
      <c r="J36" s="158"/>
      <c r="K36" s="158"/>
      <c r="L36" s="158"/>
      <c r="M36" s="158"/>
      <c r="N36" s="157"/>
      <c r="O36" s="157"/>
      <c r="P36" s="157"/>
      <c r="Q36" s="157"/>
      <c r="R36" s="158"/>
      <c r="S36" s="158"/>
      <c r="T36" s="158"/>
      <c r="U36" s="158"/>
      <c r="V36" s="158"/>
      <c r="W36" s="158"/>
      <c r="X36" s="158"/>
      <c r="Y36" s="158"/>
      <c r="Z36" s="148"/>
      <c r="AA36" s="148"/>
      <c r="AB36" s="148"/>
      <c r="AC36" s="148"/>
      <c r="AD36" s="148"/>
      <c r="AE36" s="148"/>
      <c r="AF36" s="148"/>
      <c r="AG36" s="148" t="s">
        <v>112</v>
      </c>
      <c r="AH36" s="148">
        <v>0</v>
      </c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 outlineLevel="3" x14ac:dyDescent="0.25">
      <c r="A37" s="155"/>
      <c r="B37" s="156"/>
      <c r="C37" s="186" t="s">
        <v>155</v>
      </c>
      <c r="D37" s="160"/>
      <c r="E37" s="161">
        <v>25</v>
      </c>
      <c r="F37" s="158"/>
      <c r="G37" s="158"/>
      <c r="H37" s="158"/>
      <c r="I37" s="158"/>
      <c r="J37" s="158"/>
      <c r="K37" s="158"/>
      <c r="L37" s="158"/>
      <c r="M37" s="158"/>
      <c r="N37" s="157"/>
      <c r="O37" s="157"/>
      <c r="P37" s="157"/>
      <c r="Q37" s="157"/>
      <c r="R37" s="158"/>
      <c r="S37" s="158"/>
      <c r="T37" s="158"/>
      <c r="U37" s="158"/>
      <c r="V37" s="158"/>
      <c r="W37" s="158"/>
      <c r="X37" s="158"/>
      <c r="Y37" s="158"/>
      <c r="Z37" s="148"/>
      <c r="AA37" s="148"/>
      <c r="AB37" s="148"/>
      <c r="AC37" s="148"/>
      <c r="AD37" s="148"/>
      <c r="AE37" s="148"/>
      <c r="AF37" s="148"/>
      <c r="AG37" s="148" t="s">
        <v>112</v>
      </c>
      <c r="AH37" s="148">
        <v>0</v>
      </c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</row>
    <row r="38" spans="1:60" outlineLevel="1" x14ac:dyDescent="0.25">
      <c r="A38" s="177">
        <v>18</v>
      </c>
      <c r="B38" s="178" t="s">
        <v>156</v>
      </c>
      <c r="C38" s="184" t="s">
        <v>157</v>
      </c>
      <c r="D38" s="179" t="s">
        <v>110</v>
      </c>
      <c r="E38" s="180">
        <v>627.75</v>
      </c>
      <c r="F38" s="181"/>
      <c r="G38" s="182">
        <f>ROUND(E38*F38,2)</f>
        <v>0</v>
      </c>
      <c r="H38" s="159"/>
      <c r="I38" s="158">
        <f>ROUND(E38*H38,2)</f>
        <v>0</v>
      </c>
      <c r="J38" s="159"/>
      <c r="K38" s="158">
        <f>ROUND(E38*J38,2)</f>
        <v>0</v>
      </c>
      <c r="L38" s="158">
        <v>21</v>
      </c>
      <c r="M38" s="158">
        <f>G38*(1+L38/100)</f>
        <v>0</v>
      </c>
      <c r="N38" s="157">
        <v>0</v>
      </c>
      <c r="O38" s="157">
        <f>ROUND(E38*N38,2)</f>
        <v>0</v>
      </c>
      <c r="P38" s="157">
        <v>0</v>
      </c>
      <c r="Q38" s="157">
        <f>ROUND(E38*P38,2)</f>
        <v>0</v>
      </c>
      <c r="R38" s="158"/>
      <c r="S38" s="158" t="s">
        <v>104</v>
      </c>
      <c r="T38" s="158" t="s">
        <v>104</v>
      </c>
      <c r="U38" s="158">
        <v>0.09</v>
      </c>
      <c r="V38" s="158">
        <f>ROUND(E38*U38,2)</f>
        <v>56.5</v>
      </c>
      <c r="W38" s="158"/>
      <c r="X38" s="158" t="s">
        <v>105</v>
      </c>
      <c r="Y38" s="158" t="s">
        <v>106</v>
      </c>
      <c r="Z38" s="148"/>
      <c r="AA38" s="148"/>
      <c r="AB38" s="148"/>
      <c r="AC38" s="148"/>
      <c r="AD38" s="148"/>
      <c r="AE38" s="148"/>
      <c r="AF38" s="148"/>
      <c r="AG38" s="148" t="s">
        <v>107</v>
      </c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</row>
    <row r="39" spans="1:60" outlineLevel="1" x14ac:dyDescent="0.25">
      <c r="A39" s="171">
        <v>19</v>
      </c>
      <c r="B39" s="172" t="s">
        <v>158</v>
      </c>
      <c r="C39" s="185" t="s">
        <v>159</v>
      </c>
      <c r="D39" s="173" t="s">
        <v>110</v>
      </c>
      <c r="E39" s="174">
        <v>70</v>
      </c>
      <c r="F39" s="175"/>
      <c r="G39" s="176">
        <f>ROUND(E39*F39,2)</f>
        <v>0</v>
      </c>
      <c r="H39" s="159"/>
      <c r="I39" s="158">
        <f>ROUND(E39*H39,2)</f>
        <v>0</v>
      </c>
      <c r="J39" s="159"/>
      <c r="K39" s="158">
        <f>ROUND(E39*J39,2)</f>
        <v>0</v>
      </c>
      <c r="L39" s="158">
        <v>21</v>
      </c>
      <c r="M39" s="158">
        <f>G39*(1+L39/100)</f>
        <v>0</v>
      </c>
      <c r="N39" s="157">
        <v>0</v>
      </c>
      <c r="O39" s="157">
        <f>ROUND(E39*N39,2)</f>
        <v>0</v>
      </c>
      <c r="P39" s="157">
        <v>0</v>
      </c>
      <c r="Q39" s="157">
        <f>ROUND(E39*P39,2)</f>
        <v>0</v>
      </c>
      <c r="R39" s="158"/>
      <c r="S39" s="158" t="s">
        <v>104</v>
      </c>
      <c r="T39" s="158" t="s">
        <v>104</v>
      </c>
      <c r="U39" s="158">
        <v>0.128</v>
      </c>
      <c r="V39" s="158">
        <f>ROUND(E39*U39,2)</f>
        <v>8.9600000000000009</v>
      </c>
      <c r="W39" s="158"/>
      <c r="X39" s="158" t="s">
        <v>105</v>
      </c>
      <c r="Y39" s="158" t="s">
        <v>106</v>
      </c>
      <c r="Z39" s="148"/>
      <c r="AA39" s="148"/>
      <c r="AB39" s="148"/>
      <c r="AC39" s="148"/>
      <c r="AD39" s="148"/>
      <c r="AE39" s="148"/>
      <c r="AF39" s="148"/>
      <c r="AG39" s="148" t="s">
        <v>107</v>
      </c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</row>
    <row r="40" spans="1:60" outlineLevel="2" x14ac:dyDescent="0.25">
      <c r="A40" s="155"/>
      <c r="B40" s="156"/>
      <c r="C40" s="186" t="s">
        <v>160</v>
      </c>
      <c r="D40" s="160"/>
      <c r="E40" s="161">
        <v>70</v>
      </c>
      <c r="F40" s="158"/>
      <c r="G40" s="158"/>
      <c r="H40" s="158"/>
      <c r="I40" s="158"/>
      <c r="J40" s="158"/>
      <c r="K40" s="158"/>
      <c r="L40" s="158"/>
      <c r="M40" s="158"/>
      <c r="N40" s="157"/>
      <c r="O40" s="157"/>
      <c r="P40" s="157"/>
      <c r="Q40" s="157"/>
      <c r="R40" s="158"/>
      <c r="S40" s="158"/>
      <c r="T40" s="158"/>
      <c r="U40" s="158"/>
      <c r="V40" s="158"/>
      <c r="W40" s="158"/>
      <c r="X40" s="158"/>
      <c r="Y40" s="158"/>
      <c r="Z40" s="148"/>
      <c r="AA40" s="148"/>
      <c r="AB40" s="148"/>
      <c r="AC40" s="148"/>
      <c r="AD40" s="148"/>
      <c r="AE40" s="148"/>
      <c r="AF40" s="148"/>
      <c r="AG40" s="148" t="s">
        <v>112</v>
      </c>
      <c r="AH40" s="148">
        <v>0</v>
      </c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</row>
    <row r="41" spans="1:60" ht="20.399999999999999" outlineLevel="1" x14ac:dyDescent="0.25">
      <c r="A41" s="171">
        <v>20</v>
      </c>
      <c r="B41" s="172" t="s">
        <v>161</v>
      </c>
      <c r="C41" s="185" t="s">
        <v>162</v>
      </c>
      <c r="D41" s="173" t="s">
        <v>163</v>
      </c>
      <c r="E41" s="174">
        <v>345.34800000000001</v>
      </c>
      <c r="F41" s="175"/>
      <c r="G41" s="176">
        <f>ROUND(E41*F41,2)</f>
        <v>0</v>
      </c>
      <c r="H41" s="159"/>
      <c r="I41" s="158">
        <f>ROUND(E41*H41,2)</f>
        <v>0</v>
      </c>
      <c r="J41" s="159"/>
      <c r="K41" s="158">
        <f>ROUND(E41*J41,2)</f>
        <v>0</v>
      </c>
      <c r="L41" s="158">
        <v>21</v>
      </c>
      <c r="M41" s="158">
        <f>G41*(1+L41/100)</f>
        <v>0</v>
      </c>
      <c r="N41" s="157">
        <v>0</v>
      </c>
      <c r="O41" s="157">
        <f>ROUND(E41*N41,2)</f>
        <v>0</v>
      </c>
      <c r="P41" s="157">
        <v>0</v>
      </c>
      <c r="Q41" s="157">
        <f>ROUND(E41*P41,2)</f>
        <v>0</v>
      </c>
      <c r="R41" s="158"/>
      <c r="S41" s="158" t="s">
        <v>104</v>
      </c>
      <c r="T41" s="158" t="s">
        <v>104</v>
      </c>
      <c r="U41" s="158">
        <v>0</v>
      </c>
      <c r="V41" s="158">
        <f>ROUND(E41*U41,2)</f>
        <v>0</v>
      </c>
      <c r="W41" s="158"/>
      <c r="X41" s="158" t="s">
        <v>105</v>
      </c>
      <c r="Y41" s="158" t="s">
        <v>106</v>
      </c>
      <c r="Z41" s="148"/>
      <c r="AA41" s="148"/>
      <c r="AB41" s="148"/>
      <c r="AC41" s="148"/>
      <c r="AD41" s="148"/>
      <c r="AE41" s="148"/>
      <c r="AF41" s="148"/>
      <c r="AG41" s="148" t="s">
        <v>107</v>
      </c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</row>
    <row r="42" spans="1:60" outlineLevel="2" x14ac:dyDescent="0.25">
      <c r="A42" s="155"/>
      <c r="B42" s="156"/>
      <c r="C42" s="186" t="s">
        <v>164</v>
      </c>
      <c r="D42" s="160"/>
      <c r="E42" s="161">
        <v>345.34800000000001</v>
      </c>
      <c r="F42" s="158"/>
      <c r="G42" s="158"/>
      <c r="H42" s="158"/>
      <c r="I42" s="158"/>
      <c r="J42" s="158"/>
      <c r="K42" s="158"/>
      <c r="L42" s="158"/>
      <c r="M42" s="158"/>
      <c r="N42" s="157"/>
      <c r="O42" s="157"/>
      <c r="P42" s="157"/>
      <c r="Q42" s="157"/>
      <c r="R42" s="158"/>
      <c r="S42" s="158"/>
      <c r="T42" s="158"/>
      <c r="U42" s="158"/>
      <c r="V42" s="158"/>
      <c r="W42" s="158"/>
      <c r="X42" s="158"/>
      <c r="Y42" s="158"/>
      <c r="Z42" s="148"/>
      <c r="AA42" s="148"/>
      <c r="AB42" s="148"/>
      <c r="AC42" s="148"/>
      <c r="AD42" s="148"/>
      <c r="AE42" s="148"/>
      <c r="AF42" s="148"/>
      <c r="AG42" s="148" t="s">
        <v>112</v>
      </c>
      <c r="AH42" s="148">
        <v>0</v>
      </c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</row>
    <row r="43" spans="1:60" outlineLevel="1" x14ac:dyDescent="0.25">
      <c r="A43" s="171">
        <v>21</v>
      </c>
      <c r="B43" s="172" t="s">
        <v>165</v>
      </c>
      <c r="C43" s="185" t="s">
        <v>166</v>
      </c>
      <c r="D43" s="173" t="s">
        <v>121</v>
      </c>
      <c r="E43" s="174">
        <v>18.824999999999999</v>
      </c>
      <c r="F43" s="175"/>
      <c r="G43" s="176">
        <f>ROUND(E43*F43,2)</f>
        <v>0</v>
      </c>
      <c r="H43" s="159"/>
      <c r="I43" s="158">
        <f>ROUND(E43*H43,2)</f>
        <v>0</v>
      </c>
      <c r="J43" s="159"/>
      <c r="K43" s="158">
        <f>ROUND(E43*J43,2)</f>
        <v>0</v>
      </c>
      <c r="L43" s="158">
        <v>21</v>
      </c>
      <c r="M43" s="158">
        <f>G43*(1+L43/100)</f>
        <v>0</v>
      </c>
      <c r="N43" s="157">
        <v>1.67</v>
      </c>
      <c r="O43" s="157">
        <f>ROUND(E43*N43,2)</f>
        <v>31.44</v>
      </c>
      <c r="P43" s="157">
        <v>0</v>
      </c>
      <c r="Q43" s="157">
        <f>ROUND(E43*P43,2)</f>
        <v>0</v>
      </c>
      <c r="R43" s="158" t="s">
        <v>167</v>
      </c>
      <c r="S43" s="158" t="s">
        <v>104</v>
      </c>
      <c r="T43" s="158" t="s">
        <v>168</v>
      </c>
      <c r="U43" s="158">
        <v>0</v>
      </c>
      <c r="V43" s="158">
        <f>ROUND(E43*U43,2)</f>
        <v>0</v>
      </c>
      <c r="W43" s="158"/>
      <c r="X43" s="158" t="s">
        <v>169</v>
      </c>
      <c r="Y43" s="158" t="s">
        <v>106</v>
      </c>
      <c r="Z43" s="148"/>
      <c r="AA43" s="148"/>
      <c r="AB43" s="148"/>
      <c r="AC43" s="148"/>
      <c r="AD43" s="148"/>
      <c r="AE43" s="148"/>
      <c r="AF43" s="148"/>
      <c r="AG43" s="148" t="s">
        <v>170</v>
      </c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</row>
    <row r="44" spans="1:60" outlineLevel="2" x14ac:dyDescent="0.25">
      <c r="A44" s="155"/>
      <c r="B44" s="156"/>
      <c r="C44" s="186" t="s">
        <v>171</v>
      </c>
      <c r="D44" s="160"/>
      <c r="E44" s="161">
        <v>18.824999999999999</v>
      </c>
      <c r="F44" s="158"/>
      <c r="G44" s="158"/>
      <c r="H44" s="158"/>
      <c r="I44" s="158"/>
      <c r="J44" s="158"/>
      <c r="K44" s="158"/>
      <c r="L44" s="158"/>
      <c r="M44" s="158"/>
      <c r="N44" s="157"/>
      <c r="O44" s="157"/>
      <c r="P44" s="157"/>
      <c r="Q44" s="157"/>
      <c r="R44" s="158"/>
      <c r="S44" s="158"/>
      <c r="T44" s="158"/>
      <c r="U44" s="158"/>
      <c r="V44" s="158"/>
      <c r="W44" s="158"/>
      <c r="X44" s="158"/>
      <c r="Y44" s="158"/>
      <c r="Z44" s="148"/>
      <c r="AA44" s="148"/>
      <c r="AB44" s="148"/>
      <c r="AC44" s="148"/>
      <c r="AD44" s="148"/>
      <c r="AE44" s="148"/>
      <c r="AF44" s="148"/>
      <c r="AG44" s="148" t="s">
        <v>112</v>
      </c>
      <c r="AH44" s="148">
        <v>0</v>
      </c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</row>
    <row r="45" spans="1:60" x14ac:dyDescent="0.25">
      <c r="A45" s="164" t="s">
        <v>99</v>
      </c>
      <c r="B45" s="165" t="s">
        <v>56</v>
      </c>
      <c r="C45" s="183" t="s">
        <v>57</v>
      </c>
      <c r="D45" s="166"/>
      <c r="E45" s="167"/>
      <c r="F45" s="168"/>
      <c r="G45" s="169">
        <f>SUMIF(AG46:AG47,"&lt;&gt;NOR",G46:G47)</f>
        <v>0</v>
      </c>
      <c r="H45" s="163"/>
      <c r="I45" s="163">
        <f>SUM(I46:I47)</f>
        <v>0</v>
      </c>
      <c r="J45" s="163"/>
      <c r="K45" s="163">
        <f>SUM(K46:K47)</f>
        <v>0</v>
      </c>
      <c r="L45" s="163"/>
      <c r="M45" s="163">
        <f>SUM(M46:M47)</f>
        <v>0</v>
      </c>
      <c r="N45" s="162"/>
      <c r="O45" s="162">
        <f>SUM(O46:O47)</f>
        <v>6.11</v>
      </c>
      <c r="P45" s="162"/>
      <c r="Q45" s="162">
        <f>SUM(Q46:Q47)</f>
        <v>0</v>
      </c>
      <c r="R45" s="163"/>
      <c r="S45" s="163"/>
      <c r="T45" s="163"/>
      <c r="U45" s="163"/>
      <c r="V45" s="163">
        <f>SUM(V46:V47)</f>
        <v>9.15</v>
      </c>
      <c r="W45" s="163"/>
      <c r="X45" s="163"/>
      <c r="Y45" s="163"/>
      <c r="AG45" t="s">
        <v>100</v>
      </c>
    </row>
    <row r="46" spans="1:60" outlineLevel="1" x14ac:dyDescent="0.25">
      <c r="A46" s="171">
        <v>22</v>
      </c>
      <c r="B46" s="172" t="s">
        <v>172</v>
      </c>
      <c r="C46" s="185" t="s">
        <v>173</v>
      </c>
      <c r="D46" s="173" t="s">
        <v>121</v>
      </c>
      <c r="E46" s="174">
        <v>5.4</v>
      </c>
      <c r="F46" s="175"/>
      <c r="G46" s="176">
        <f>ROUND(E46*F46,2)</f>
        <v>0</v>
      </c>
      <c r="H46" s="159"/>
      <c r="I46" s="158">
        <f>ROUND(E46*H46,2)</f>
        <v>0</v>
      </c>
      <c r="J46" s="159"/>
      <c r="K46" s="158">
        <f>ROUND(E46*J46,2)</f>
        <v>0</v>
      </c>
      <c r="L46" s="158">
        <v>21</v>
      </c>
      <c r="M46" s="158">
        <f>G46*(1+L46/100)</f>
        <v>0</v>
      </c>
      <c r="N46" s="157">
        <v>1.1322000000000001</v>
      </c>
      <c r="O46" s="157">
        <f>ROUND(E46*N46,2)</f>
        <v>6.11</v>
      </c>
      <c r="P46" s="157">
        <v>0</v>
      </c>
      <c r="Q46" s="157">
        <f>ROUND(E46*P46,2)</f>
        <v>0</v>
      </c>
      <c r="R46" s="158"/>
      <c r="S46" s="158" t="s">
        <v>104</v>
      </c>
      <c r="T46" s="158" t="s">
        <v>168</v>
      </c>
      <c r="U46" s="158">
        <v>1.6950000000000001</v>
      </c>
      <c r="V46" s="158">
        <f>ROUND(E46*U46,2)</f>
        <v>9.15</v>
      </c>
      <c r="W46" s="158"/>
      <c r="X46" s="158" t="s">
        <v>105</v>
      </c>
      <c r="Y46" s="158" t="s">
        <v>106</v>
      </c>
      <c r="Z46" s="148"/>
      <c r="AA46" s="148"/>
      <c r="AB46" s="148"/>
      <c r="AC46" s="148"/>
      <c r="AD46" s="148"/>
      <c r="AE46" s="148"/>
      <c r="AF46" s="148"/>
      <c r="AG46" s="148" t="s">
        <v>107</v>
      </c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</row>
    <row r="47" spans="1:60" outlineLevel="2" x14ac:dyDescent="0.25">
      <c r="A47" s="155"/>
      <c r="B47" s="156"/>
      <c r="C47" s="186" t="s">
        <v>174</v>
      </c>
      <c r="D47" s="160"/>
      <c r="E47" s="161">
        <v>5.4</v>
      </c>
      <c r="F47" s="158"/>
      <c r="G47" s="158"/>
      <c r="H47" s="158"/>
      <c r="I47" s="158"/>
      <c r="J47" s="158"/>
      <c r="K47" s="158"/>
      <c r="L47" s="158"/>
      <c r="M47" s="158"/>
      <c r="N47" s="157"/>
      <c r="O47" s="157"/>
      <c r="P47" s="157"/>
      <c r="Q47" s="157"/>
      <c r="R47" s="158"/>
      <c r="S47" s="158"/>
      <c r="T47" s="158"/>
      <c r="U47" s="158"/>
      <c r="V47" s="158"/>
      <c r="W47" s="158"/>
      <c r="X47" s="158"/>
      <c r="Y47" s="158"/>
      <c r="Z47" s="148"/>
      <c r="AA47" s="148"/>
      <c r="AB47" s="148"/>
      <c r="AC47" s="148"/>
      <c r="AD47" s="148"/>
      <c r="AE47" s="148"/>
      <c r="AF47" s="148"/>
      <c r="AG47" s="148" t="s">
        <v>112</v>
      </c>
      <c r="AH47" s="148">
        <v>0</v>
      </c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</row>
    <row r="48" spans="1:60" x14ac:dyDescent="0.25">
      <c r="A48" s="164" t="s">
        <v>99</v>
      </c>
      <c r="B48" s="165" t="s">
        <v>58</v>
      </c>
      <c r="C48" s="183" t="s">
        <v>59</v>
      </c>
      <c r="D48" s="166"/>
      <c r="E48" s="167"/>
      <c r="F48" s="168"/>
      <c r="G48" s="169">
        <f>SUMIF(AG49:AG59,"&lt;&gt;NOR",G49:G59)</f>
        <v>0</v>
      </c>
      <c r="H48" s="163"/>
      <c r="I48" s="163">
        <f>SUM(I49:I59)</f>
        <v>0</v>
      </c>
      <c r="J48" s="163"/>
      <c r="K48" s="163">
        <f>SUM(K49:K59)</f>
        <v>0</v>
      </c>
      <c r="L48" s="163"/>
      <c r="M48" s="163">
        <f>SUM(M49:M59)</f>
        <v>0</v>
      </c>
      <c r="N48" s="162"/>
      <c r="O48" s="162">
        <f>SUM(O49:O59)</f>
        <v>689.61</v>
      </c>
      <c r="P48" s="162"/>
      <c r="Q48" s="162">
        <f>SUM(Q49:Q59)</f>
        <v>0</v>
      </c>
      <c r="R48" s="163"/>
      <c r="S48" s="163"/>
      <c r="T48" s="163"/>
      <c r="U48" s="163"/>
      <c r="V48" s="163">
        <f>SUM(V49:V59)</f>
        <v>110.80999999999999</v>
      </c>
      <c r="W48" s="163"/>
      <c r="X48" s="163"/>
      <c r="Y48" s="163"/>
      <c r="AG48" t="s">
        <v>100</v>
      </c>
    </row>
    <row r="49" spans="1:60" ht="20.399999999999999" outlineLevel="1" x14ac:dyDescent="0.25">
      <c r="A49" s="171">
        <v>23</v>
      </c>
      <c r="B49" s="172" t="s">
        <v>175</v>
      </c>
      <c r="C49" s="185" t="s">
        <v>176</v>
      </c>
      <c r="D49" s="173" t="s">
        <v>110</v>
      </c>
      <c r="E49" s="174">
        <v>627.75</v>
      </c>
      <c r="F49" s="175"/>
      <c r="G49" s="176">
        <f>ROUND(E49*F49,2)</f>
        <v>0</v>
      </c>
      <c r="H49" s="159"/>
      <c r="I49" s="158">
        <f>ROUND(E49*H49,2)</f>
        <v>0</v>
      </c>
      <c r="J49" s="159"/>
      <c r="K49" s="158">
        <f>ROUND(E49*J49,2)</f>
        <v>0</v>
      </c>
      <c r="L49" s="158">
        <v>21</v>
      </c>
      <c r="M49" s="158">
        <f>G49*(1+L49/100)</f>
        <v>0</v>
      </c>
      <c r="N49" s="157">
        <v>0.55125000000000002</v>
      </c>
      <c r="O49" s="157">
        <f>ROUND(E49*N49,2)</f>
        <v>346.05</v>
      </c>
      <c r="P49" s="157">
        <v>0</v>
      </c>
      <c r="Q49" s="157">
        <f>ROUND(E49*P49,2)</f>
        <v>0</v>
      </c>
      <c r="R49" s="158"/>
      <c r="S49" s="158" t="s">
        <v>104</v>
      </c>
      <c r="T49" s="158" t="s">
        <v>104</v>
      </c>
      <c r="U49" s="158">
        <v>2.7E-2</v>
      </c>
      <c r="V49" s="158">
        <f>ROUND(E49*U49,2)</f>
        <v>16.95</v>
      </c>
      <c r="W49" s="158"/>
      <c r="X49" s="158" t="s">
        <v>105</v>
      </c>
      <c r="Y49" s="158" t="s">
        <v>106</v>
      </c>
      <c r="Z49" s="148"/>
      <c r="AA49" s="148"/>
      <c r="AB49" s="148"/>
      <c r="AC49" s="148"/>
      <c r="AD49" s="148"/>
      <c r="AE49" s="148"/>
      <c r="AF49" s="148"/>
      <c r="AG49" s="148" t="s">
        <v>107</v>
      </c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</row>
    <row r="50" spans="1:60" outlineLevel="2" x14ac:dyDescent="0.25">
      <c r="A50" s="155"/>
      <c r="B50" s="156"/>
      <c r="C50" s="186" t="s">
        <v>177</v>
      </c>
      <c r="D50" s="160"/>
      <c r="E50" s="161">
        <v>570</v>
      </c>
      <c r="F50" s="158"/>
      <c r="G50" s="158"/>
      <c r="H50" s="158"/>
      <c r="I50" s="158"/>
      <c r="J50" s="158"/>
      <c r="K50" s="158"/>
      <c r="L50" s="158"/>
      <c r="M50" s="158"/>
      <c r="N50" s="157"/>
      <c r="O50" s="157"/>
      <c r="P50" s="157"/>
      <c r="Q50" s="157"/>
      <c r="R50" s="158"/>
      <c r="S50" s="158"/>
      <c r="T50" s="158"/>
      <c r="U50" s="158"/>
      <c r="V50" s="158"/>
      <c r="W50" s="158"/>
      <c r="X50" s="158"/>
      <c r="Y50" s="158"/>
      <c r="Z50" s="148"/>
      <c r="AA50" s="148"/>
      <c r="AB50" s="148"/>
      <c r="AC50" s="148"/>
      <c r="AD50" s="148"/>
      <c r="AE50" s="148"/>
      <c r="AF50" s="148"/>
      <c r="AG50" s="148" t="s">
        <v>112</v>
      </c>
      <c r="AH50" s="148">
        <v>0</v>
      </c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</row>
    <row r="51" spans="1:60" outlineLevel="3" x14ac:dyDescent="0.25">
      <c r="A51" s="155"/>
      <c r="B51" s="156"/>
      <c r="C51" s="186" t="s">
        <v>178</v>
      </c>
      <c r="D51" s="160"/>
      <c r="E51" s="161">
        <v>57.75</v>
      </c>
      <c r="F51" s="158"/>
      <c r="G51" s="158"/>
      <c r="H51" s="158"/>
      <c r="I51" s="158"/>
      <c r="J51" s="158"/>
      <c r="K51" s="158"/>
      <c r="L51" s="158"/>
      <c r="M51" s="158"/>
      <c r="N51" s="157"/>
      <c r="O51" s="157"/>
      <c r="P51" s="157"/>
      <c r="Q51" s="157"/>
      <c r="R51" s="158"/>
      <c r="S51" s="158"/>
      <c r="T51" s="158"/>
      <c r="U51" s="158"/>
      <c r="V51" s="158"/>
      <c r="W51" s="158"/>
      <c r="X51" s="158"/>
      <c r="Y51" s="158"/>
      <c r="Z51" s="148"/>
      <c r="AA51" s="148"/>
      <c r="AB51" s="148"/>
      <c r="AC51" s="148"/>
      <c r="AD51" s="148"/>
      <c r="AE51" s="148"/>
      <c r="AF51" s="148"/>
      <c r="AG51" s="148" t="s">
        <v>112</v>
      </c>
      <c r="AH51" s="148">
        <v>0</v>
      </c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</row>
    <row r="52" spans="1:60" outlineLevel="1" x14ac:dyDescent="0.25">
      <c r="A52" s="177">
        <v>24</v>
      </c>
      <c r="B52" s="178" t="s">
        <v>179</v>
      </c>
      <c r="C52" s="184" t="s">
        <v>180</v>
      </c>
      <c r="D52" s="179" t="s">
        <v>110</v>
      </c>
      <c r="E52" s="180">
        <v>570</v>
      </c>
      <c r="F52" s="181"/>
      <c r="G52" s="182">
        <f>ROUND(E52*F52,2)</f>
        <v>0</v>
      </c>
      <c r="H52" s="159"/>
      <c r="I52" s="158">
        <f>ROUND(E52*H52,2)</f>
        <v>0</v>
      </c>
      <c r="J52" s="159"/>
      <c r="K52" s="158">
        <f>ROUND(E52*J52,2)</f>
        <v>0</v>
      </c>
      <c r="L52" s="158">
        <v>21</v>
      </c>
      <c r="M52" s="158">
        <f>G52*(1+L52/100)</f>
        <v>0</v>
      </c>
      <c r="N52" s="157">
        <v>0.18462999999999999</v>
      </c>
      <c r="O52" s="157">
        <f>ROUND(E52*N52,2)</f>
        <v>105.24</v>
      </c>
      <c r="P52" s="157">
        <v>0</v>
      </c>
      <c r="Q52" s="157">
        <f>ROUND(E52*P52,2)</f>
        <v>0</v>
      </c>
      <c r="R52" s="158"/>
      <c r="S52" s="158" t="s">
        <v>104</v>
      </c>
      <c r="T52" s="158" t="s">
        <v>104</v>
      </c>
      <c r="U52" s="158">
        <v>6.4000000000000001E-2</v>
      </c>
      <c r="V52" s="158">
        <f>ROUND(E52*U52,2)</f>
        <v>36.479999999999997</v>
      </c>
      <c r="W52" s="158"/>
      <c r="X52" s="158" t="s">
        <v>105</v>
      </c>
      <c r="Y52" s="158" t="s">
        <v>106</v>
      </c>
      <c r="Z52" s="148"/>
      <c r="AA52" s="148"/>
      <c r="AB52" s="148"/>
      <c r="AC52" s="148"/>
      <c r="AD52" s="148"/>
      <c r="AE52" s="148"/>
      <c r="AF52" s="148"/>
      <c r="AG52" s="148" t="s">
        <v>107</v>
      </c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</row>
    <row r="53" spans="1:60" outlineLevel="1" x14ac:dyDescent="0.25">
      <c r="A53" s="171">
        <v>25</v>
      </c>
      <c r="B53" s="172" t="s">
        <v>181</v>
      </c>
      <c r="C53" s="185" t="s">
        <v>182</v>
      </c>
      <c r="D53" s="173" t="s">
        <v>110</v>
      </c>
      <c r="E53" s="174">
        <v>570</v>
      </c>
      <c r="F53" s="175"/>
      <c r="G53" s="176">
        <f>ROUND(E53*F53,2)</f>
        <v>0</v>
      </c>
      <c r="H53" s="159"/>
      <c r="I53" s="158">
        <f>ROUND(E53*H53,2)</f>
        <v>0</v>
      </c>
      <c r="J53" s="159"/>
      <c r="K53" s="158">
        <f>ROUND(E53*J53,2)</f>
        <v>0</v>
      </c>
      <c r="L53" s="158">
        <v>21</v>
      </c>
      <c r="M53" s="158">
        <f>G53*(1+L53/100)</f>
        <v>0</v>
      </c>
      <c r="N53" s="157">
        <v>0.30651</v>
      </c>
      <c r="O53" s="157">
        <f>ROUND(E53*N53,2)</f>
        <v>174.71</v>
      </c>
      <c r="P53" s="157">
        <v>0</v>
      </c>
      <c r="Q53" s="157">
        <f>ROUND(E53*P53,2)</f>
        <v>0</v>
      </c>
      <c r="R53" s="158"/>
      <c r="S53" s="158" t="s">
        <v>104</v>
      </c>
      <c r="T53" s="158" t="s">
        <v>104</v>
      </c>
      <c r="U53" s="158">
        <v>2.5000000000000001E-2</v>
      </c>
      <c r="V53" s="158">
        <f>ROUND(E53*U53,2)</f>
        <v>14.25</v>
      </c>
      <c r="W53" s="158"/>
      <c r="X53" s="158" t="s">
        <v>105</v>
      </c>
      <c r="Y53" s="158" t="s">
        <v>106</v>
      </c>
      <c r="Z53" s="148"/>
      <c r="AA53" s="148"/>
      <c r="AB53" s="148"/>
      <c r="AC53" s="148"/>
      <c r="AD53" s="148"/>
      <c r="AE53" s="148"/>
      <c r="AF53" s="148"/>
      <c r="AG53" s="148" t="s">
        <v>107</v>
      </c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</row>
    <row r="54" spans="1:60" outlineLevel="2" x14ac:dyDescent="0.25">
      <c r="A54" s="155"/>
      <c r="B54" s="156"/>
      <c r="C54" s="186" t="s">
        <v>183</v>
      </c>
      <c r="D54" s="160"/>
      <c r="E54" s="161">
        <v>570</v>
      </c>
      <c r="F54" s="158"/>
      <c r="G54" s="158"/>
      <c r="H54" s="158"/>
      <c r="I54" s="158"/>
      <c r="J54" s="158"/>
      <c r="K54" s="158"/>
      <c r="L54" s="158"/>
      <c r="M54" s="158"/>
      <c r="N54" s="157"/>
      <c r="O54" s="157"/>
      <c r="P54" s="157"/>
      <c r="Q54" s="157"/>
      <c r="R54" s="158"/>
      <c r="S54" s="158"/>
      <c r="T54" s="158"/>
      <c r="U54" s="158"/>
      <c r="V54" s="158"/>
      <c r="W54" s="158"/>
      <c r="X54" s="158"/>
      <c r="Y54" s="158"/>
      <c r="Z54" s="148"/>
      <c r="AA54" s="148"/>
      <c r="AB54" s="148"/>
      <c r="AC54" s="148"/>
      <c r="AD54" s="148"/>
      <c r="AE54" s="148"/>
      <c r="AF54" s="148"/>
      <c r="AG54" s="148" t="s">
        <v>112</v>
      </c>
      <c r="AH54" s="148">
        <v>0</v>
      </c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</row>
    <row r="55" spans="1:60" outlineLevel="1" x14ac:dyDescent="0.25">
      <c r="A55" s="177">
        <v>26</v>
      </c>
      <c r="B55" s="178" t="s">
        <v>184</v>
      </c>
      <c r="C55" s="184" t="s">
        <v>185</v>
      </c>
      <c r="D55" s="179" t="s">
        <v>110</v>
      </c>
      <c r="E55" s="180">
        <v>570</v>
      </c>
      <c r="F55" s="181"/>
      <c r="G55" s="182">
        <f>ROUND(E55*F55,2)</f>
        <v>0</v>
      </c>
      <c r="H55" s="159"/>
      <c r="I55" s="158">
        <f>ROUND(E55*H55,2)</f>
        <v>0</v>
      </c>
      <c r="J55" s="159"/>
      <c r="K55" s="158">
        <f>ROUND(E55*J55,2)</f>
        <v>0</v>
      </c>
      <c r="L55" s="158">
        <v>21</v>
      </c>
      <c r="M55" s="158">
        <f>G55*(1+L55/100)</f>
        <v>0</v>
      </c>
      <c r="N55" s="157">
        <v>6.5199999999999998E-3</v>
      </c>
      <c r="O55" s="157">
        <f>ROUND(E55*N55,2)</f>
        <v>3.72</v>
      </c>
      <c r="P55" s="157">
        <v>0</v>
      </c>
      <c r="Q55" s="157">
        <f>ROUND(E55*P55,2)</f>
        <v>0</v>
      </c>
      <c r="R55" s="158"/>
      <c r="S55" s="158" t="s">
        <v>104</v>
      </c>
      <c r="T55" s="158" t="s">
        <v>104</v>
      </c>
      <c r="U55" s="158">
        <v>4.0000000000000001E-3</v>
      </c>
      <c r="V55" s="158">
        <f>ROUND(E55*U55,2)</f>
        <v>2.2799999999999998</v>
      </c>
      <c r="W55" s="158"/>
      <c r="X55" s="158" t="s">
        <v>105</v>
      </c>
      <c r="Y55" s="158" t="s">
        <v>106</v>
      </c>
      <c r="Z55" s="148"/>
      <c r="AA55" s="148"/>
      <c r="AB55" s="148"/>
      <c r="AC55" s="148"/>
      <c r="AD55" s="148"/>
      <c r="AE55" s="148"/>
      <c r="AF55" s="148"/>
      <c r="AG55" s="148" t="s">
        <v>107</v>
      </c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</row>
    <row r="56" spans="1:60" ht="20.399999999999999" outlineLevel="1" x14ac:dyDescent="0.25">
      <c r="A56" s="177">
        <v>27</v>
      </c>
      <c r="B56" s="178" t="s">
        <v>186</v>
      </c>
      <c r="C56" s="184" t="s">
        <v>187</v>
      </c>
      <c r="D56" s="179" t="s">
        <v>110</v>
      </c>
      <c r="E56" s="180">
        <v>570</v>
      </c>
      <c r="F56" s="181"/>
      <c r="G56" s="182">
        <f>ROUND(E56*F56,2)</f>
        <v>0</v>
      </c>
      <c r="H56" s="159"/>
      <c r="I56" s="158">
        <f>ROUND(E56*H56,2)</f>
        <v>0</v>
      </c>
      <c r="J56" s="159"/>
      <c r="K56" s="158">
        <f>ROUND(E56*J56,2)</f>
        <v>0</v>
      </c>
      <c r="L56" s="158">
        <v>21</v>
      </c>
      <c r="M56" s="158">
        <f>G56*(1+L56/100)</f>
        <v>0</v>
      </c>
      <c r="N56" s="157">
        <v>5.0000000000000001E-4</v>
      </c>
      <c r="O56" s="157">
        <f>ROUND(E56*N56,2)</f>
        <v>0.28999999999999998</v>
      </c>
      <c r="P56" s="157">
        <v>0</v>
      </c>
      <c r="Q56" s="157">
        <f>ROUND(E56*P56,2)</f>
        <v>0</v>
      </c>
      <c r="R56" s="158"/>
      <c r="S56" s="158" t="s">
        <v>104</v>
      </c>
      <c r="T56" s="158" t="s">
        <v>104</v>
      </c>
      <c r="U56" s="158">
        <v>2E-3</v>
      </c>
      <c r="V56" s="158">
        <f>ROUND(E56*U56,2)</f>
        <v>1.1399999999999999</v>
      </c>
      <c r="W56" s="158"/>
      <c r="X56" s="158" t="s">
        <v>105</v>
      </c>
      <c r="Y56" s="158" t="s">
        <v>106</v>
      </c>
      <c r="Z56" s="148"/>
      <c r="AA56" s="148"/>
      <c r="AB56" s="148"/>
      <c r="AC56" s="148"/>
      <c r="AD56" s="148"/>
      <c r="AE56" s="148"/>
      <c r="AF56" s="148"/>
      <c r="AG56" s="148" t="s">
        <v>107</v>
      </c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</row>
    <row r="57" spans="1:60" outlineLevel="1" x14ac:dyDescent="0.25">
      <c r="A57" s="177">
        <v>28</v>
      </c>
      <c r="B57" s="178" t="s">
        <v>188</v>
      </c>
      <c r="C57" s="184" t="s">
        <v>189</v>
      </c>
      <c r="D57" s="179" t="s">
        <v>110</v>
      </c>
      <c r="E57" s="180">
        <v>570</v>
      </c>
      <c r="F57" s="181"/>
      <c r="G57" s="182">
        <f>ROUND(E57*F57,2)</f>
        <v>0</v>
      </c>
      <c r="H57" s="159"/>
      <c r="I57" s="158">
        <f>ROUND(E57*H57,2)</f>
        <v>0</v>
      </c>
      <c r="J57" s="159"/>
      <c r="K57" s="158">
        <f>ROUND(E57*J57,2)</f>
        <v>0</v>
      </c>
      <c r="L57" s="158">
        <v>21</v>
      </c>
      <c r="M57" s="158">
        <f>G57*(1+L57/100)</f>
        <v>0</v>
      </c>
      <c r="N57" s="157">
        <v>0.10373</v>
      </c>
      <c r="O57" s="157">
        <f>ROUND(E57*N57,2)</f>
        <v>59.13</v>
      </c>
      <c r="P57" s="157">
        <v>0</v>
      </c>
      <c r="Q57" s="157">
        <f>ROUND(E57*P57,2)</f>
        <v>0</v>
      </c>
      <c r="R57" s="158"/>
      <c r="S57" s="158" t="s">
        <v>104</v>
      </c>
      <c r="T57" s="158" t="s">
        <v>104</v>
      </c>
      <c r="U57" s="158">
        <v>6.4000000000000001E-2</v>
      </c>
      <c r="V57" s="158">
        <f>ROUND(E57*U57,2)</f>
        <v>36.479999999999997</v>
      </c>
      <c r="W57" s="158"/>
      <c r="X57" s="158" t="s">
        <v>105</v>
      </c>
      <c r="Y57" s="158" t="s">
        <v>106</v>
      </c>
      <c r="Z57" s="148"/>
      <c r="AA57" s="148"/>
      <c r="AB57" s="148"/>
      <c r="AC57" s="148"/>
      <c r="AD57" s="148"/>
      <c r="AE57" s="148"/>
      <c r="AF57" s="148"/>
      <c r="AG57" s="148" t="s">
        <v>107</v>
      </c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</row>
    <row r="58" spans="1:60" outlineLevel="1" x14ac:dyDescent="0.25">
      <c r="A58" s="177">
        <v>29</v>
      </c>
      <c r="B58" s="178" t="s">
        <v>190</v>
      </c>
      <c r="C58" s="184" t="s">
        <v>191</v>
      </c>
      <c r="D58" s="179" t="s">
        <v>117</v>
      </c>
      <c r="E58" s="180">
        <v>8</v>
      </c>
      <c r="F58" s="181"/>
      <c r="G58" s="182">
        <f>ROUND(E58*F58,2)</f>
        <v>0</v>
      </c>
      <c r="H58" s="159"/>
      <c r="I58" s="158">
        <f>ROUND(E58*H58,2)</f>
        <v>0</v>
      </c>
      <c r="J58" s="159"/>
      <c r="K58" s="158">
        <f>ROUND(E58*J58,2)</f>
        <v>0</v>
      </c>
      <c r="L58" s="158">
        <v>21</v>
      </c>
      <c r="M58" s="158">
        <f>G58*(1+L58/100)</f>
        <v>0</v>
      </c>
      <c r="N58" s="157">
        <v>2.2399999999999998E-3</v>
      </c>
      <c r="O58" s="157">
        <f>ROUND(E58*N58,2)</f>
        <v>0.02</v>
      </c>
      <c r="P58" s="157">
        <v>0</v>
      </c>
      <c r="Q58" s="157">
        <f>ROUND(E58*P58,2)</f>
        <v>0</v>
      </c>
      <c r="R58" s="158"/>
      <c r="S58" s="158" t="s">
        <v>104</v>
      </c>
      <c r="T58" s="158" t="s">
        <v>104</v>
      </c>
      <c r="U58" s="158">
        <v>0.129</v>
      </c>
      <c r="V58" s="158">
        <f>ROUND(E58*U58,2)</f>
        <v>1.03</v>
      </c>
      <c r="W58" s="158"/>
      <c r="X58" s="158" t="s">
        <v>105</v>
      </c>
      <c r="Y58" s="158" t="s">
        <v>106</v>
      </c>
      <c r="Z58" s="148"/>
      <c r="AA58" s="148"/>
      <c r="AB58" s="148"/>
      <c r="AC58" s="148"/>
      <c r="AD58" s="148"/>
      <c r="AE58" s="148"/>
      <c r="AF58" s="148"/>
      <c r="AG58" s="148" t="s">
        <v>107</v>
      </c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</row>
    <row r="59" spans="1:60" ht="30.6" outlineLevel="1" x14ac:dyDescent="0.25">
      <c r="A59" s="177">
        <v>30</v>
      </c>
      <c r="B59" s="178" t="s">
        <v>192</v>
      </c>
      <c r="C59" s="184" t="s">
        <v>193</v>
      </c>
      <c r="D59" s="179" t="s">
        <v>117</v>
      </c>
      <c r="E59" s="180">
        <v>5</v>
      </c>
      <c r="F59" s="181"/>
      <c r="G59" s="182">
        <f>ROUND(E59*F59,2)</f>
        <v>0</v>
      </c>
      <c r="H59" s="159"/>
      <c r="I59" s="158">
        <f>ROUND(E59*H59,2)</f>
        <v>0</v>
      </c>
      <c r="J59" s="159"/>
      <c r="K59" s="158">
        <f>ROUND(E59*J59,2)</f>
        <v>0</v>
      </c>
      <c r="L59" s="158">
        <v>21</v>
      </c>
      <c r="M59" s="158">
        <f>G59*(1+L59/100)</f>
        <v>0</v>
      </c>
      <c r="N59" s="157">
        <v>9.01E-2</v>
      </c>
      <c r="O59" s="157">
        <f>ROUND(E59*N59,2)</f>
        <v>0.45</v>
      </c>
      <c r="P59" s="157">
        <v>0</v>
      </c>
      <c r="Q59" s="157">
        <f>ROUND(E59*P59,2)</f>
        <v>0</v>
      </c>
      <c r="R59" s="158"/>
      <c r="S59" s="158" t="s">
        <v>194</v>
      </c>
      <c r="T59" s="158" t="s">
        <v>195</v>
      </c>
      <c r="U59" s="158">
        <v>0.44</v>
      </c>
      <c r="V59" s="158">
        <f>ROUND(E59*U59,2)</f>
        <v>2.2000000000000002</v>
      </c>
      <c r="W59" s="158"/>
      <c r="X59" s="158" t="s">
        <v>105</v>
      </c>
      <c r="Y59" s="158" t="s">
        <v>106</v>
      </c>
      <c r="Z59" s="148"/>
      <c r="AA59" s="148"/>
      <c r="AB59" s="148"/>
      <c r="AC59" s="148"/>
      <c r="AD59" s="148"/>
      <c r="AE59" s="148"/>
      <c r="AF59" s="148"/>
      <c r="AG59" s="148" t="s">
        <v>107</v>
      </c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</row>
    <row r="60" spans="1:60" x14ac:dyDescent="0.25">
      <c r="A60" s="164" t="s">
        <v>99</v>
      </c>
      <c r="B60" s="165" t="s">
        <v>60</v>
      </c>
      <c r="C60" s="183" t="s">
        <v>61</v>
      </c>
      <c r="D60" s="166"/>
      <c r="E60" s="167"/>
      <c r="F60" s="168"/>
      <c r="G60" s="169">
        <f>SUMIF(AG61:AG63,"&lt;&gt;NOR",G61:G63)</f>
        <v>0</v>
      </c>
      <c r="H60" s="163"/>
      <c r="I60" s="163">
        <f>SUM(I61:I63)</f>
        <v>0</v>
      </c>
      <c r="J60" s="163"/>
      <c r="K60" s="163">
        <f>SUM(K61:K63)</f>
        <v>0</v>
      </c>
      <c r="L60" s="163"/>
      <c r="M60" s="163">
        <f>SUM(M61:M63)</f>
        <v>0</v>
      </c>
      <c r="N60" s="162"/>
      <c r="O60" s="162">
        <f>SUM(O61:O63)</f>
        <v>6.23</v>
      </c>
      <c r="P60" s="162"/>
      <c r="Q60" s="162">
        <f>SUM(Q61:Q63)</f>
        <v>0</v>
      </c>
      <c r="R60" s="163"/>
      <c r="S60" s="163"/>
      <c r="T60" s="163"/>
      <c r="U60" s="163"/>
      <c r="V60" s="163">
        <f>SUM(V61:V63)</f>
        <v>13.020000000000001</v>
      </c>
      <c r="W60" s="163"/>
      <c r="X60" s="163"/>
      <c r="Y60" s="163"/>
      <c r="AG60" t="s">
        <v>100</v>
      </c>
    </row>
    <row r="61" spans="1:60" ht="20.399999999999999" outlineLevel="1" x14ac:dyDescent="0.25">
      <c r="A61" s="171">
        <v>31</v>
      </c>
      <c r="B61" s="172" t="s">
        <v>196</v>
      </c>
      <c r="C61" s="185" t="s">
        <v>197</v>
      </c>
      <c r="D61" s="173" t="s">
        <v>117</v>
      </c>
      <c r="E61" s="174">
        <v>45</v>
      </c>
      <c r="F61" s="175"/>
      <c r="G61" s="176">
        <f>ROUND(E61*F61,2)</f>
        <v>0</v>
      </c>
      <c r="H61" s="159"/>
      <c r="I61" s="158">
        <f>ROUND(E61*H61,2)</f>
        <v>0</v>
      </c>
      <c r="J61" s="159"/>
      <c r="K61" s="158">
        <f>ROUND(E61*J61,2)</f>
        <v>0</v>
      </c>
      <c r="L61" s="158">
        <v>21</v>
      </c>
      <c r="M61" s="158">
        <f>G61*(1+L61/100)</f>
        <v>0</v>
      </c>
      <c r="N61" s="157">
        <v>2.3700000000000001E-3</v>
      </c>
      <c r="O61" s="157">
        <f>ROUND(E61*N61,2)</f>
        <v>0.11</v>
      </c>
      <c r="P61" s="157">
        <v>0</v>
      </c>
      <c r="Q61" s="157">
        <f>ROUND(E61*P61,2)</f>
        <v>0</v>
      </c>
      <c r="R61" s="158"/>
      <c r="S61" s="158" t="s">
        <v>104</v>
      </c>
      <c r="T61" s="158" t="s">
        <v>195</v>
      </c>
      <c r="U61" s="158">
        <v>6.6000000000000003E-2</v>
      </c>
      <c r="V61" s="158">
        <f>ROUND(E61*U61,2)</f>
        <v>2.97</v>
      </c>
      <c r="W61" s="158"/>
      <c r="X61" s="158" t="s">
        <v>105</v>
      </c>
      <c r="Y61" s="158" t="s">
        <v>106</v>
      </c>
      <c r="Z61" s="148"/>
      <c r="AA61" s="148"/>
      <c r="AB61" s="148"/>
      <c r="AC61" s="148"/>
      <c r="AD61" s="148"/>
      <c r="AE61" s="148"/>
      <c r="AF61" s="148"/>
      <c r="AG61" s="148" t="s">
        <v>107</v>
      </c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</row>
    <row r="62" spans="1:60" outlineLevel="2" x14ac:dyDescent="0.25">
      <c r="A62" s="155"/>
      <c r="B62" s="156"/>
      <c r="C62" s="186" t="s">
        <v>198</v>
      </c>
      <c r="D62" s="160"/>
      <c r="E62" s="161">
        <v>45</v>
      </c>
      <c r="F62" s="158"/>
      <c r="G62" s="158"/>
      <c r="H62" s="158"/>
      <c r="I62" s="158"/>
      <c r="J62" s="158"/>
      <c r="K62" s="158"/>
      <c r="L62" s="158"/>
      <c r="M62" s="158"/>
      <c r="N62" s="157"/>
      <c r="O62" s="157"/>
      <c r="P62" s="157"/>
      <c r="Q62" s="157"/>
      <c r="R62" s="158"/>
      <c r="S62" s="158"/>
      <c r="T62" s="158"/>
      <c r="U62" s="158"/>
      <c r="V62" s="158"/>
      <c r="W62" s="158"/>
      <c r="X62" s="158"/>
      <c r="Y62" s="158"/>
      <c r="Z62" s="148"/>
      <c r="AA62" s="148"/>
      <c r="AB62" s="148"/>
      <c r="AC62" s="148"/>
      <c r="AD62" s="148"/>
      <c r="AE62" s="148"/>
      <c r="AF62" s="148"/>
      <c r="AG62" s="148" t="s">
        <v>112</v>
      </c>
      <c r="AH62" s="148">
        <v>0</v>
      </c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</row>
    <row r="63" spans="1:60" ht="20.399999999999999" outlineLevel="1" x14ac:dyDescent="0.25">
      <c r="A63" s="177">
        <v>32</v>
      </c>
      <c r="B63" s="178" t="s">
        <v>199</v>
      </c>
      <c r="C63" s="184" t="s">
        <v>200</v>
      </c>
      <c r="D63" s="179" t="s">
        <v>103</v>
      </c>
      <c r="E63" s="180">
        <v>2</v>
      </c>
      <c r="F63" s="181"/>
      <c r="G63" s="182">
        <f>ROUND(E63*F63,2)</f>
        <v>0</v>
      </c>
      <c r="H63" s="159"/>
      <c r="I63" s="158">
        <f>ROUND(E63*H63,2)</f>
        <v>0</v>
      </c>
      <c r="J63" s="159"/>
      <c r="K63" s="158">
        <f>ROUND(E63*J63,2)</f>
        <v>0</v>
      </c>
      <c r="L63" s="158">
        <v>21</v>
      </c>
      <c r="M63" s="158">
        <f>G63*(1+L63/100)</f>
        <v>0</v>
      </c>
      <c r="N63" s="157">
        <v>3.0596700000000001</v>
      </c>
      <c r="O63" s="157">
        <f>ROUND(E63*N63,2)</f>
        <v>6.12</v>
      </c>
      <c r="P63" s="157">
        <v>0</v>
      </c>
      <c r="Q63" s="157">
        <f>ROUND(E63*P63,2)</f>
        <v>0</v>
      </c>
      <c r="R63" s="158"/>
      <c r="S63" s="158" t="s">
        <v>104</v>
      </c>
      <c r="T63" s="158" t="s">
        <v>168</v>
      </c>
      <c r="U63" s="158">
        <v>5.024</v>
      </c>
      <c r="V63" s="158">
        <f>ROUND(E63*U63,2)</f>
        <v>10.050000000000001</v>
      </c>
      <c r="W63" s="158"/>
      <c r="X63" s="158" t="s">
        <v>105</v>
      </c>
      <c r="Y63" s="158" t="s">
        <v>106</v>
      </c>
      <c r="Z63" s="148"/>
      <c r="AA63" s="148"/>
      <c r="AB63" s="148"/>
      <c r="AC63" s="148"/>
      <c r="AD63" s="148"/>
      <c r="AE63" s="148"/>
      <c r="AF63" s="148"/>
      <c r="AG63" s="148" t="s">
        <v>107</v>
      </c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</row>
    <row r="64" spans="1:60" x14ac:dyDescent="0.25">
      <c r="A64" s="164" t="s">
        <v>99</v>
      </c>
      <c r="B64" s="165" t="s">
        <v>62</v>
      </c>
      <c r="C64" s="183" t="s">
        <v>63</v>
      </c>
      <c r="D64" s="166"/>
      <c r="E64" s="167"/>
      <c r="F64" s="168"/>
      <c r="G64" s="169">
        <f>SUMIF(AG65:AG79,"&lt;&gt;NOR",G65:G79)</f>
        <v>0</v>
      </c>
      <c r="H64" s="163"/>
      <c r="I64" s="163">
        <f>SUM(I65:I79)</f>
        <v>0</v>
      </c>
      <c r="J64" s="163"/>
      <c r="K64" s="163">
        <f>SUM(K65:K79)</f>
        <v>0</v>
      </c>
      <c r="L64" s="163"/>
      <c r="M64" s="163">
        <f>SUM(M65:M79)</f>
        <v>0</v>
      </c>
      <c r="N64" s="162"/>
      <c r="O64" s="162">
        <f>SUM(O65:O79)</f>
        <v>44.84</v>
      </c>
      <c r="P64" s="162"/>
      <c r="Q64" s="162">
        <f>SUM(Q65:Q79)</f>
        <v>0</v>
      </c>
      <c r="R64" s="163"/>
      <c r="S64" s="163"/>
      <c r="T64" s="163"/>
      <c r="U64" s="163"/>
      <c r="V64" s="163">
        <f>SUM(V65:V79)</f>
        <v>46.4</v>
      </c>
      <c r="W64" s="163"/>
      <c r="X64" s="163"/>
      <c r="Y64" s="163"/>
      <c r="AG64" t="s">
        <v>100</v>
      </c>
    </row>
    <row r="65" spans="1:60" outlineLevel="1" x14ac:dyDescent="0.25">
      <c r="A65" s="171">
        <v>33</v>
      </c>
      <c r="B65" s="172" t="s">
        <v>201</v>
      </c>
      <c r="C65" s="185" t="s">
        <v>202</v>
      </c>
      <c r="D65" s="173" t="s">
        <v>117</v>
      </c>
      <c r="E65" s="174">
        <v>218.4</v>
      </c>
      <c r="F65" s="175"/>
      <c r="G65" s="176">
        <f>ROUND(E65*F65,2)</f>
        <v>0</v>
      </c>
      <c r="H65" s="159"/>
      <c r="I65" s="158">
        <f>ROUND(E65*H65,2)</f>
        <v>0</v>
      </c>
      <c r="J65" s="159"/>
      <c r="K65" s="158">
        <f>ROUND(E65*J65,2)</f>
        <v>0</v>
      </c>
      <c r="L65" s="158">
        <v>21</v>
      </c>
      <c r="M65" s="158">
        <f>G65*(1+L65/100)</f>
        <v>0</v>
      </c>
      <c r="N65" s="157">
        <v>9.0000000000000006E-5</v>
      </c>
      <c r="O65" s="157">
        <f>ROUND(E65*N65,2)</f>
        <v>0.02</v>
      </c>
      <c r="P65" s="157">
        <v>0</v>
      </c>
      <c r="Q65" s="157">
        <f>ROUND(E65*P65,2)</f>
        <v>0</v>
      </c>
      <c r="R65" s="158"/>
      <c r="S65" s="158" t="s">
        <v>104</v>
      </c>
      <c r="T65" s="158" t="s">
        <v>104</v>
      </c>
      <c r="U65" s="158">
        <v>0.02</v>
      </c>
      <c r="V65" s="158">
        <f>ROUND(E65*U65,2)</f>
        <v>4.37</v>
      </c>
      <c r="W65" s="158"/>
      <c r="X65" s="158" t="s">
        <v>105</v>
      </c>
      <c r="Y65" s="158" t="s">
        <v>106</v>
      </c>
      <c r="Z65" s="148"/>
      <c r="AA65" s="148"/>
      <c r="AB65" s="148"/>
      <c r="AC65" s="148"/>
      <c r="AD65" s="148"/>
      <c r="AE65" s="148"/>
      <c r="AF65" s="148"/>
      <c r="AG65" s="148" t="s">
        <v>107</v>
      </c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</row>
    <row r="66" spans="1:60" outlineLevel="2" x14ac:dyDescent="0.25">
      <c r="A66" s="155"/>
      <c r="B66" s="156"/>
      <c r="C66" s="186" t="s">
        <v>203</v>
      </c>
      <c r="D66" s="160"/>
      <c r="E66" s="161">
        <v>218.4</v>
      </c>
      <c r="F66" s="158"/>
      <c r="G66" s="158"/>
      <c r="H66" s="158"/>
      <c r="I66" s="158"/>
      <c r="J66" s="158"/>
      <c r="K66" s="158"/>
      <c r="L66" s="158"/>
      <c r="M66" s="158"/>
      <c r="N66" s="157"/>
      <c r="O66" s="157"/>
      <c r="P66" s="157"/>
      <c r="Q66" s="157"/>
      <c r="R66" s="158"/>
      <c r="S66" s="158"/>
      <c r="T66" s="158"/>
      <c r="U66" s="158"/>
      <c r="V66" s="158"/>
      <c r="W66" s="158"/>
      <c r="X66" s="158"/>
      <c r="Y66" s="158"/>
      <c r="Z66" s="148"/>
      <c r="AA66" s="148"/>
      <c r="AB66" s="148"/>
      <c r="AC66" s="148"/>
      <c r="AD66" s="148"/>
      <c r="AE66" s="148"/>
      <c r="AF66" s="148"/>
      <c r="AG66" s="148" t="s">
        <v>112</v>
      </c>
      <c r="AH66" s="148">
        <v>0</v>
      </c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</row>
    <row r="67" spans="1:60" outlineLevel="1" x14ac:dyDescent="0.25">
      <c r="A67" s="177">
        <v>34</v>
      </c>
      <c r="B67" s="178" t="s">
        <v>204</v>
      </c>
      <c r="C67" s="184" t="s">
        <v>205</v>
      </c>
      <c r="D67" s="179" t="s">
        <v>117</v>
      </c>
      <c r="E67" s="180">
        <v>218.4</v>
      </c>
      <c r="F67" s="181"/>
      <c r="G67" s="182">
        <f>ROUND(E67*F67,2)</f>
        <v>0</v>
      </c>
      <c r="H67" s="159"/>
      <c r="I67" s="158">
        <f>ROUND(E67*H67,2)</f>
        <v>0</v>
      </c>
      <c r="J67" s="159"/>
      <c r="K67" s="158">
        <f>ROUND(E67*J67,2)</f>
        <v>0</v>
      </c>
      <c r="L67" s="158">
        <v>21</v>
      </c>
      <c r="M67" s="158">
        <f>G67*(1+L67/100)</f>
        <v>0</v>
      </c>
      <c r="N67" s="157">
        <v>0</v>
      </c>
      <c r="O67" s="157">
        <f>ROUND(E67*N67,2)</f>
        <v>0</v>
      </c>
      <c r="P67" s="157">
        <v>0</v>
      </c>
      <c r="Q67" s="157">
        <f>ROUND(E67*P67,2)</f>
        <v>0</v>
      </c>
      <c r="R67" s="158"/>
      <c r="S67" s="158" t="s">
        <v>104</v>
      </c>
      <c r="T67" s="158" t="s">
        <v>104</v>
      </c>
      <c r="U67" s="158">
        <v>0.01</v>
      </c>
      <c r="V67" s="158">
        <f>ROUND(E67*U67,2)</f>
        <v>2.1800000000000002</v>
      </c>
      <c r="W67" s="158"/>
      <c r="X67" s="158" t="s">
        <v>105</v>
      </c>
      <c r="Y67" s="158" t="s">
        <v>106</v>
      </c>
      <c r="Z67" s="148"/>
      <c r="AA67" s="148"/>
      <c r="AB67" s="148"/>
      <c r="AC67" s="148"/>
      <c r="AD67" s="148"/>
      <c r="AE67" s="148"/>
      <c r="AF67" s="148"/>
      <c r="AG67" s="148" t="s">
        <v>107</v>
      </c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</row>
    <row r="68" spans="1:60" outlineLevel="1" x14ac:dyDescent="0.25">
      <c r="A68" s="171">
        <v>35</v>
      </c>
      <c r="B68" s="172" t="s">
        <v>206</v>
      </c>
      <c r="C68" s="185" t="s">
        <v>207</v>
      </c>
      <c r="D68" s="173" t="s">
        <v>117</v>
      </c>
      <c r="E68" s="174">
        <v>115.5</v>
      </c>
      <c r="F68" s="175"/>
      <c r="G68" s="176">
        <f>ROUND(E68*F68,2)</f>
        <v>0</v>
      </c>
      <c r="H68" s="159"/>
      <c r="I68" s="158">
        <f>ROUND(E68*H68,2)</f>
        <v>0</v>
      </c>
      <c r="J68" s="159"/>
      <c r="K68" s="158">
        <f>ROUND(E68*J68,2)</f>
        <v>0</v>
      </c>
      <c r="L68" s="158">
        <v>21</v>
      </c>
      <c r="M68" s="158">
        <f>G68*(1+L68/100)</f>
        <v>0</v>
      </c>
      <c r="N68" s="157">
        <v>0.188</v>
      </c>
      <c r="O68" s="157">
        <f>ROUND(E68*N68,2)</f>
        <v>21.71</v>
      </c>
      <c r="P68" s="157">
        <v>0</v>
      </c>
      <c r="Q68" s="157">
        <f>ROUND(E68*P68,2)</f>
        <v>0</v>
      </c>
      <c r="R68" s="158"/>
      <c r="S68" s="158" t="s">
        <v>104</v>
      </c>
      <c r="T68" s="158" t="s">
        <v>104</v>
      </c>
      <c r="U68" s="158">
        <v>0.27</v>
      </c>
      <c r="V68" s="158">
        <f>ROUND(E68*U68,2)</f>
        <v>31.19</v>
      </c>
      <c r="W68" s="158"/>
      <c r="X68" s="158" t="s">
        <v>105</v>
      </c>
      <c r="Y68" s="158" t="s">
        <v>106</v>
      </c>
      <c r="Z68" s="148"/>
      <c r="AA68" s="148"/>
      <c r="AB68" s="148"/>
      <c r="AC68" s="148"/>
      <c r="AD68" s="148"/>
      <c r="AE68" s="148"/>
      <c r="AF68" s="148"/>
      <c r="AG68" s="148" t="s">
        <v>107</v>
      </c>
      <c r="AH68" s="148"/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</row>
    <row r="69" spans="1:60" outlineLevel="2" x14ac:dyDescent="0.25">
      <c r="A69" s="155"/>
      <c r="B69" s="156"/>
      <c r="C69" s="186" t="s">
        <v>208</v>
      </c>
      <c r="D69" s="160"/>
      <c r="E69" s="161">
        <v>97</v>
      </c>
      <c r="F69" s="158"/>
      <c r="G69" s="158"/>
      <c r="H69" s="158"/>
      <c r="I69" s="158"/>
      <c r="J69" s="158"/>
      <c r="K69" s="158"/>
      <c r="L69" s="158"/>
      <c r="M69" s="158"/>
      <c r="N69" s="157"/>
      <c r="O69" s="157"/>
      <c r="P69" s="157"/>
      <c r="Q69" s="157"/>
      <c r="R69" s="158"/>
      <c r="S69" s="158"/>
      <c r="T69" s="158"/>
      <c r="U69" s="158"/>
      <c r="V69" s="158"/>
      <c r="W69" s="158"/>
      <c r="X69" s="158"/>
      <c r="Y69" s="158"/>
      <c r="Z69" s="148"/>
      <c r="AA69" s="148"/>
      <c r="AB69" s="148"/>
      <c r="AC69" s="148"/>
      <c r="AD69" s="148"/>
      <c r="AE69" s="148"/>
      <c r="AF69" s="148"/>
      <c r="AG69" s="148" t="s">
        <v>112</v>
      </c>
      <c r="AH69" s="148">
        <v>0</v>
      </c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</row>
    <row r="70" spans="1:60" outlineLevel="3" x14ac:dyDescent="0.25">
      <c r="A70" s="155"/>
      <c r="B70" s="156"/>
      <c r="C70" s="186" t="s">
        <v>209</v>
      </c>
      <c r="D70" s="160"/>
      <c r="E70" s="161">
        <v>18.5</v>
      </c>
      <c r="F70" s="158"/>
      <c r="G70" s="158"/>
      <c r="H70" s="158"/>
      <c r="I70" s="158"/>
      <c r="J70" s="158"/>
      <c r="K70" s="158"/>
      <c r="L70" s="158"/>
      <c r="M70" s="158"/>
      <c r="N70" s="157"/>
      <c r="O70" s="157"/>
      <c r="P70" s="157"/>
      <c r="Q70" s="157"/>
      <c r="R70" s="158"/>
      <c r="S70" s="158"/>
      <c r="T70" s="158"/>
      <c r="U70" s="158"/>
      <c r="V70" s="158"/>
      <c r="W70" s="158"/>
      <c r="X70" s="158"/>
      <c r="Y70" s="158"/>
      <c r="Z70" s="148"/>
      <c r="AA70" s="148"/>
      <c r="AB70" s="148"/>
      <c r="AC70" s="148"/>
      <c r="AD70" s="148"/>
      <c r="AE70" s="148"/>
      <c r="AF70" s="148"/>
      <c r="AG70" s="148" t="s">
        <v>112</v>
      </c>
      <c r="AH70" s="148">
        <v>0</v>
      </c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</row>
    <row r="71" spans="1:60" outlineLevel="1" x14ac:dyDescent="0.25">
      <c r="A71" s="171">
        <v>36</v>
      </c>
      <c r="B71" s="172" t="s">
        <v>210</v>
      </c>
      <c r="C71" s="185" t="s">
        <v>211</v>
      </c>
      <c r="D71" s="173" t="s">
        <v>121</v>
      </c>
      <c r="E71" s="174">
        <v>5.1974999999999998</v>
      </c>
      <c r="F71" s="175"/>
      <c r="G71" s="176">
        <f>ROUND(E71*F71,2)</f>
        <v>0</v>
      </c>
      <c r="H71" s="159"/>
      <c r="I71" s="158">
        <f>ROUND(E71*H71,2)</f>
        <v>0</v>
      </c>
      <c r="J71" s="159"/>
      <c r="K71" s="158">
        <f>ROUND(E71*J71,2)</f>
        <v>0</v>
      </c>
      <c r="L71" s="158">
        <v>21</v>
      </c>
      <c r="M71" s="158">
        <f>G71*(1+L71/100)</f>
        <v>0</v>
      </c>
      <c r="N71" s="157">
        <v>2.5249999999999999</v>
      </c>
      <c r="O71" s="157">
        <f>ROUND(E71*N71,2)</f>
        <v>13.12</v>
      </c>
      <c r="P71" s="157">
        <v>0</v>
      </c>
      <c r="Q71" s="157">
        <f>ROUND(E71*P71,2)</f>
        <v>0</v>
      </c>
      <c r="R71" s="158"/>
      <c r="S71" s="158" t="s">
        <v>104</v>
      </c>
      <c r="T71" s="158" t="s">
        <v>104</v>
      </c>
      <c r="U71" s="158">
        <v>1.44</v>
      </c>
      <c r="V71" s="158">
        <f>ROUND(E71*U71,2)</f>
        <v>7.48</v>
      </c>
      <c r="W71" s="158"/>
      <c r="X71" s="158" t="s">
        <v>105</v>
      </c>
      <c r="Y71" s="158" t="s">
        <v>106</v>
      </c>
      <c r="Z71" s="148"/>
      <c r="AA71" s="148"/>
      <c r="AB71" s="148"/>
      <c r="AC71" s="148"/>
      <c r="AD71" s="148"/>
      <c r="AE71" s="148"/>
      <c r="AF71" s="148"/>
      <c r="AG71" s="148" t="s">
        <v>107</v>
      </c>
      <c r="AH71" s="148"/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</row>
    <row r="72" spans="1:60" outlineLevel="2" x14ac:dyDescent="0.25">
      <c r="A72" s="155"/>
      <c r="B72" s="156"/>
      <c r="C72" s="186" t="s">
        <v>212</v>
      </c>
      <c r="D72" s="160"/>
      <c r="E72" s="161">
        <v>5.1974999999999998</v>
      </c>
      <c r="F72" s="158"/>
      <c r="G72" s="158"/>
      <c r="H72" s="158"/>
      <c r="I72" s="158"/>
      <c r="J72" s="158"/>
      <c r="K72" s="158"/>
      <c r="L72" s="158"/>
      <c r="M72" s="158"/>
      <c r="N72" s="157"/>
      <c r="O72" s="157"/>
      <c r="P72" s="157"/>
      <c r="Q72" s="157"/>
      <c r="R72" s="158"/>
      <c r="S72" s="158"/>
      <c r="T72" s="158"/>
      <c r="U72" s="158"/>
      <c r="V72" s="158"/>
      <c r="W72" s="158"/>
      <c r="X72" s="158"/>
      <c r="Y72" s="158"/>
      <c r="Z72" s="148"/>
      <c r="AA72" s="148"/>
      <c r="AB72" s="148"/>
      <c r="AC72" s="148"/>
      <c r="AD72" s="148"/>
      <c r="AE72" s="148"/>
      <c r="AF72" s="148"/>
      <c r="AG72" s="148" t="s">
        <v>112</v>
      </c>
      <c r="AH72" s="148">
        <v>0</v>
      </c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</row>
    <row r="73" spans="1:60" outlineLevel="1" x14ac:dyDescent="0.25">
      <c r="A73" s="177">
        <v>37</v>
      </c>
      <c r="B73" s="178" t="s">
        <v>213</v>
      </c>
      <c r="C73" s="184" t="s">
        <v>214</v>
      </c>
      <c r="D73" s="179" t="s">
        <v>117</v>
      </c>
      <c r="E73" s="180">
        <v>8</v>
      </c>
      <c r="F73" s="181"/>
      <c r="G73" s="182">
        <f>ROUND(E73*F73,2)</f>
        <v>0</v>
      </c>
      <c r="H73" s="159"/>
      <c r="I73" s="158">
        <f>ROUND(E73*H73,2)</f>
        <v>0</v>
      </c>
      <c r="J73" s="159"/>
      <c r="K73" s="158">
        <f>ROUND(E73*J73,2)</f>
        <v>0</v>
      </c>
      <c r="L73" s="158">
        <v>21</v>
      </c>
      <c r="M73" s="158">
        <f>G73*(1+L73/100)</f>
        <v>0</v>
      </c>
      <c r="N73" s="157">
        <v>0</v>
      </c>
      <c r="O73" s="157">
        <f>ROUND(E73*N73,2)</f>
        <v>0</v>
      </c>
      <c r="P73" s="157">
        <v>0</v>
      </c>
      <c r="Q73" s="157">
        <f>ROUND(E73*P73,2)</f>
        <v>0</v>
      </c>
      <c r="R73" s="158"/>
      <c r="S73" s="158" t="s">
        <v>104</v>
      </c>
      <c r="T73" s="158" t="s">
        <v>104</v>
      </c>
      <c r="U73" s="158">
        <v>9.2999999999999999E-2</v>
      </c>
      <c r="V73" s="158">
        <f>ROUND(E73*U73,2)</f>
        <v>0.74</v>
      </c>
      <c r="W73" s="158"/>
      <c r="X73" s="158" t="s">
        <v>105</v>
      </c>
      <c r="Y73" s="158" t="s">
        <v>106</v>
      </c>
      <c r="Z73" s="148"/>
      <c r="AA73" s="148"/>
      <c r="AB73" s="148"/>
      <c r="AC73" s="148"/>
      <c r="AD73" s="148"/>
      <c r="AE73" s="148"/>
      <c r="AF73" s="148"/>
      <c r="AG73" s="148" t="s">
        <v>107</v>
      </c>
      <c r="AH73" s="148"/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</row>
    <row r="74" spans="1:60" outlineLevel="1" x14ac:dyDescent="0.25">
      <c r="A74" s="177">
        <v>38</v>
      </c>
      <c r="B74" s="178" t="s">
        <v>215</v>
      </c>
      <c r="C74" s="184" t="s">
        <v>216</v>
      </c>
      <c r="D74" s="179" t="s">
        <v>117</v>
      </c>
      <c r="E74" s="180">
        <v>8</v>
      </c>
      <c r="F74" s="181"/>
      <c r="G74" s="182">
        <f>ROUND(E74*F74,2)</f>
        <v>0</v>
      </c>
      <c r="H74" s="159"/>
      <c r="I74" s="158">
        <f>ROUND(E74*H74,2)</f>
        <v>0</v>
      </c>
      <c r="J74" s="159"/>
      <c r="K74" s="158">
        <f>ROUND(E74*J74,2)</f>
        <v>0</v>
      </c>
      <c r="L74" s="158">
        <v>21</v>
      </c>
      <c r="M74" s="158">
        <f>G74*(1+L74/100)</f>
        <v>0</v>
      </c>
      <c r="N74" s="157">
        <v>0</v>
      </c>
      <c r="O74" s="157">
        <f>ROUND(E74*N74,2)</f>
        <v>0</v>
      </c>
      <c r="P74" s="157">
        <v>0</v>
      </c>
      <c r="Q74" s="157">
        <f>ROUND(E74*P74,2)</f>
        <v>0</v>
      </c>
      <c r="R74" s="158"/>
      <c r="S74" s="158" t="s">
        <v>104</v>
      </c>
      <c r="T74" s="158" t="s">
        <v>104</v>
      </c>
      <c r="U74" s="158">
        <v>5.5E-2</v>
      </c>
      <c r="V74" s="158">
        <f>ROUND(E74*U74,2)</f>
        <v>0.44</v>
      </c>
      <c r="W74" s="158"/>
      <c r="X74" s="158" t="s">
        <v>105</v>
      </c>
      <c r="Y74" s="158" t="s">
        <v>106</v>
      </c>
      <c r="Z74" s="148"/>
      <c r="AA74" s="148"/>
      <c r="AB74" s="148"/>
      <c r="AC74" s="148"/>
      <c r="AD74" s="148"/>
      <c r="AE74" s="148"/>
      <c r="AF74" s="148"/>
      <c r="AG74" s="148" t="s">
        <v>107</v>
      </c>
      <c r="AH74" s="148"/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</row>
    <row r="75" spans="1:60" outlineLevel="1" x14ac:dyDescent="0.25">
      <c r="A75" s="177">
        <v>39</v>
      </c>
      <c r="B75" s="178" t="s">
        <v>217</v>
      </c>
      <c r="C75" s="184" t="s">
        <v>218</v>
      </c>
      <c r="D75" s="179" t="s">
        <v>103</v>
      </c>
      <c r="E75" s="180">
        <v>2</v>
      </c>
      <c r="F75" s="181"/>
      <c r="G75" s="182">
        <f>ROUND(E75*F75,2)</f>
        <v>0</v>
      </c>
      <c r="H75" s="159"/>
      <c r="I75" s="158">
        <f>ROUND(E75*H75,2)</f>
        <v>0</v>
      </c>
      <c r="J75" s="159"/>
      <c r="K75" s="158">
        <f>ROUND(E75*J75,2)</f>
        <v>0</v>
      </c>
      <c r="L75" s="158">
        <v>21</v>
      </c>
      <c r="M75" s="158">
        <f>G75*(1+L75/100)</f>
        <v>0</v>
      </c>
      <c r="N75" s="157">
        <v>0</v>
      </c>
      <c r="O75" s="157">
        <f>ROUND(E75*N75,2)</f>
        <v>0</v>
      </c>
      <c r="P75" s="157">
        <v>0</v>
      </c>
      <c r="Q75" s="157">
        <f>ROUND(E75*P75,2)</f>
        <v>0</v>
      </c>
      <c r="R75" s="158"/>
      <c r="S75" s="158" t="s">
        <v>194</v>
      </c>
      <c r="T75" s="158" t="s">
        <v>195</v>
      </c>
      <c r="U75" s="158">
        <v>0</v>
      </c>
      <c r="V75" s="158">
        <f>ROUND(E75*U75,2)</f>
        <v>0</v>
      </c>
      <c r="W75" s="158"/>
      <c r="X75" s="158" t="s">
        <v>105</v>
      </c>
      <c r="Y75" s="158" t="s">
        <v>106</v>
      </c>
      <c r="Z75" s="148"/>
      <c r="AA75" s="148"/>
      <c r="AB75" s="148"/>
      <c r="AC75" s="148"/>
      <c r="AD75" s="148"/>
      <c r="AE75" s="148"/>
      <c r="AF75" s="148"/>
      <c r="AG75" s="148" t="s">
        <v>107</v>
      </c>
      <c r="AH75" s="148"/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</row>
    <row r="76" spans="1:60" outlineLevel="1" x14ac:dyDescent="0.25">
      <c r="A76" s="171">
        <v>40</v>
      </c>
      <c r="B76" s="172" t="s">
        <v>219</v>
      </c>
      <c r="C76" s="185" t="s">
        <v>220</v>
      </c>
      <c r="D76" s="173" t="s">
        <v>103</v>
      </c>
      <c r="E76" s="174">
        <v>106.7</v>
      </c>
      <c r="F76" s="175"/>
      <c r="G76" s="176">
        <f>ROUND(E76*F76,2)</f>
        <v>0</v>
      </c>
      <c r="H76" s="159"/>
      <c r="I76" s="158">
        <f>ROUND(E76*H76,2)</f>
        <v>0</v>
      </c>
      <c r="J76" s="159"/>
      <c r="K76" s="158">
        <f>ROUND(E76*J76,2)</f>
        <v>0</v>
      </c>
      <c r="L76" s="158">
        <v>21</v>
      </c>
      <c r="M76" s="158">
        <f>G76*(1+L76/100)</f>
        <v>0</v>
      </c>
      <c r="N76" s="157">
        <v>8.5999999999999993E-2</v>
      </c>
      <c r="O76" s="157">
        <f>ROUND(E76*N76,2)</f>
        <v>9.18</v>
      </c>
      <c r="P76" s="157">
        <v>0</v>
      </c>
      <c r="Q76" s="157">
        <f>ROUND(E76*P76,2)</f>
        <v>0</v>
      </c>
      <c r="R76" s="158" t="s">
        <v>167</v>
      </c>
      <c r="S76" s="158" t="s">
        <v>104</v>
      </c>
      <c r="T76" s="158" t="s">
        <v>168</v>
      </c>
      <c r="U76" s="158">
        <v>0</v>
      </c>
      <c r="V76" s="158">
        <f>ROUND(E76*U76,2)</f>
        <v>0</v>
      </c>
      <c r="W76" s="158"/>
      <c r="X76" s="158" t="s">
        <v>169</v>
      </c>
      <c r="Y76" s="158" t="s">
        <v>106</v>
      </c>
      <c r="Z76" s="148"/>
      <c r="AA76" s="148"/>
      <c r="AB76" s="148"/>
      <c r="AC76" s="148"/>
      <c r="AD76" s="148"/>
      <c r="AE76" s="148"/>
      <c r="AF76" s="148"/>
      <c r="AG76" s="148" t="s">
        <v>170</v>
      </c>
      <c r="AH76" s="148"/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</row>
    <row r="77" spans="1:60" outlineLevel="2" x14ac:dyDescent="0.25">
      <c r="A77" s="155"/>
      <c r="B77" s="156"/>
      <c r="C77" s="186" t="s">
        <v>221</v>
      </c>
      <c r="D77" s="160"/>
      <c r="E77" s="161">
        <v>106.7</v>
      </c>
      <c r="F77" s="158"/>
      <c r="G77" s="158"/>
      <c r="H77" s="158"/>
      <c r="I77" s="158"/>
      <c r="J77" s="158"/>
      <c r="K77" s="158"/>
      <c r="L77" s="158"/>
      <c r="M77" s="158"/>
      <c r="N77" s="157"/>
      <c r="O77" s="157"/>
      <c r="P77" s="157"/>
      <c r="Q77" s="157"/>
      <c r="R77" s="158"/>
      <c r="S77" s="158"/>
      <c r="T77" s="158"/>
      <c r="U77" s="158"/>
      <c r="V77" s="158"/>
      <c r="W77" s="158"/>
      <c r="X77" s="158"/>
      <c r="Y77" s="158"/>
      <c r="Z77" s="148"/>
      <c r="AA77" s="148"/>
      <c r="AB77" s="148"/>
      <c r="AC77" s="148"/>
      <c r="AD77" s="148"/>
      <c r="AE77" s="148"/>
      <c r="AF77" s="148"/>
      <c r="AG77" s="148" t="s">
        <v>112</v>
      </c>
      <c r="AH77" s="148">
        <v>0</v>
      </c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</row>
    <row r="78" spans="1:60" ht="20.399999999999999" outlineLevel="1" x14ac:dyDescent="0.25">
      <c r="A78" s="171">
        <v>41</v>
      </c>
      <c r="B78" s="172" t="s">
        <v>222</v>
      </c>
      <c r="C78" s="185" t="s">
        <v>223</v>
      </c>
      <c r="D78" s="173" t="s">
        <v>103</v>
      </c>
      <c r="E78" s="174">
        <v>40.700000000000003</v>
      </c>
      <c r="F78" s="175"/>
      <c r="G78" s="176">
        <f>ROUND(E78*F78,2)</f>
        <v>0</v>
      </c>
      <c r="H78" s="159"/>
      <c r="I78" s="158">
        <f>ROUND(E78*H78,2)</f>
        <v>0</v>
      </c>
      <c r="J78" s="159"/>
      <c r="K78" s="158">
        <f>ROUND(E78*J78,2)</f>
        <v>0</v>
      </c>
      <c r="L78" s="158">
        <v>21</v>
      </c>
      <c r="M78" s="158">
        <f>G78*(1+L78/100)</f>
        <v>0</v>
      </c>
      <c r="N78" s="157">
        <v>0.02</v>
      </c>
      <c r="O78" s="157">
        <f>ROUND(E78*N78,2)</f>
        <v>0.81</v>
      </c>
      <c r="P78" s="157">
        <v>0</v>
      </c>
      <c r="Q78" s="157">
        <f>ROUND(E78*P78,2)</f>
        <v>0</v>
      </c>
      <c r="R78" s="158" t="s">
        <v>167</v>
      </c>
      <c r="S78" s="158" t="s">
        <v>104</v>
      </c>
      <c r="T78" s="158" t="s">
        <v>104</v>
      </c>
      <c r="U78" s="158">
        <v>0</v>
      </c>
      <c r="V78" s="158">
        <f>ROUND(E78*U78,2)</f>
        <v>0</v>
      </c>
      <c r="W78" s="158"/>
      <c r="X78" s="158" t="s">
        <v>169</v>
      </c>
      <c r="Y78" s="158" t="s">
        <v>106</v>
      </c>
      <c r="Z78" s="148"/>
      <c r="AA78" s="148"/>
      <c r="AB78" s="148"/>
      <c r="AC78" s="148"/>
      <c r="AD78" s="148"/>
      <c r="AE78" s="148"/>
      <c r="AF78" s="148"/>
      <c r="AG78" s="148" t="s">
        <v>170</v>
      </c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</row>
    <row r="79" spans="1:60" outlineLevel="2" x14ac:dyDescent="0.25">
      <c r="A79" s="155"/>
      <c r="B79" s="156"/>
      <c r="C79" s="186" t="s">
        <v>224</v>
      </c>
      <c r="D79" s="160"/>
      <c r="E79" s="161">
        <v>40.700000000000003</v>
      </c>
      <c r="F79" s="158"/>
      <c r="G79" s="158"/>
      <c r="H79" s="158"/>
      <c r="I79" s="158"/>
      <c r="J79" s="158"/>
      <c r="K79" s="158"/>
      <c r="L79" s="158"/>
      <c r="M79" s="158"/>
      <c r="N79" s="157"/>
      <c r="O79" s="157"/>
      <c r="P79" s="157"/>
      <c r="Q79" s="157"/>
      <c r="R79" s="158"/>
      <c r="S79" s="158"/>
      <c r="T79" s="158"/>
      <c r="U79" s="158"/>
      <c r="V79" s="158"/>
      <c r="W79" s="158"/>
      <c r="X79" s="158"/>
      <c r="Y79" s="158"/>
      <c r="Z79" s="148"/>
      <c r="AA79" s="148"/>
      <c r="AB79" s="148"/>
      <c r="AC79" s="148"/>
      <c r="AD79" s="148"/>
      <c r="AE79" s="148"/>
      <c r="AF79" s="148"/>
      <c r="AG79" s="148" t="s">
        <v>112</v>
      </c>
      <c r="AH79" s="148">
        <v>0</v>
      </c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</row>
    <row r="80" spans="1:60" x14ac:dyDescent="0.25">
      <c r="A80" s="164" t="s">
        <v>99</v>
      </c>
      <c r="B80" s="165" t="s">
        <v>64</v>
      </c>
      <c r="C80" s="183" t="s">
        <v>65</v>
      </c>
      <c r="D80" s="166"/>
      <c r="E80" s="167"/>
      <c r="F80" s="168"/>
      <c r="G80" s="169">
        <f>SUMIF(AG81:AG85,"&lt;&gt;NOR",G81:G85)</f>
        <v>0</v>
      </c>
      <c r="H80" s="163"/>
      <c r="I80" s="163">
        <f>SUM(I81:I85)</f>
        <v>0</v>
      </c>
      <c r="J80" s="163"/>
      <c r="K80" s="163">
        <f>SUM(K81:K85)</f>
        <v>0</v>
      </c>
      <c r="L80" s="163"/>
      <c r="M80" s="163">
        <f>SUM(M81:M85)</f>
        <v>0</v>
      </c>
      <c r="N80" s="162"/>
      <c r="O80" s="162">
        <f>SUM(O81:O85)</f>
        <v>0</v>
      </c>
      <c r="P80" s="162"/>
      <c r="Q80" s="162">
        <f>SUM(Q81:Q85)</f>
        <v>5.9399999999999995</v>
      </c>
      <c r="R80" s="163"/>
      <c r="S80" s="163"/>
      <c r="T80" s="163"/>
      <c r="U80" s="163"/>
      <c r="V80" s="163">
        <f>SUM(V81:V85)</f>
        <v>15.97</v>
      </c>
      <c r="W80" s="163"/>
      <c r="X80" s="163"/>
      <c r="Y80" s="163"/>
      <c r="AG80" t="s">
        <v>100</v>
      </c>
    </row>
    <row r="81" spans="1:60" outlineLevel="1" x14ac:dyDescent="0.25">
      <c r="A81" s="171">
        <v>42</v>
      </c>
      <c r="B81" s="172" t="s">
        <v>225</v>
      </c>
      <c r="C81" s="185" t="s">
        <v>226</v>
      </c>
      <c r="D81" s="173" t="s">
        <v>121</v>
      </c>
      <c r="E81" s="174">
        <v>1.08</v>
      </c>
      <c r="F81" s="175"/>
      <c r="G81" s="176">
        <f>ROUND(E81*F81,2)</f>
        <v>0</v>
      </c>
      <c r="H81" s="159"/>
      <c r="I81" s="158">
        <f>ROUND(E81*H81,2)</f>
        <v>0</v>
      </c>
      <c r="J81" s="159"/>
      <c r="K81" s="158">
        <f>ROUND(E81*J81,2)</f>
        <v>0</v>
      </c>
      <c r="L81" s="158">
        <v>21</v>
      </c>
      <c r="M81" s="158">
        <f>G81*(1+L81/100)</f>
        <v>0</v>
      </c>
      <c r="N81" s="157">
        <v>2.33E-3</v>
      </c>
      <c r="O81" s="157">
        <f>ROUND(E81*N81,2)</f>
        <v>0</v>
      </c>
      <c r="P81" s="157">
        <v>2.4470000000000001</v>
      </c>
      <c r="Q81" s="157">
        <f>ROUND(E81*P81,2)</f>
        <v>2.64</v>
      </c>
      <c r="R81" s="158"/>
      <c r="S81" s="158" t="s">
        <v>104</v>
      </c>
      <c r="T81" s="158" t="s">
        <v>168</v>
      </c>
      <c r="U81" s="158">
        <v>7.8559999999999999</v>
      </c>
      <c r="V81" s="158">
        <f>ROUND(E81*U81,2)</f>
        <v>8.48</v>
      </c>
      <c r="W81" s="158"/>
      <c r="X81" s="158" t="s">
        <v>105</v>
      </c>
      <c r="Y81" s="158" t="s">
        <v>106</v>
      </c>
      <c r="Z81" s="148"/>
      <c r="AA81" s="148"/>
      <c r="AB81" s="148"/>
      <c r="AC81" s="148"/>
      <c r="AD81" s="148"/>
      <c r="AE81" s="148"/>
      <c r="AF81" s="148"/>
      <c r="AG81" s="148" t="s">
        <v>107</v>
      </c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</row>
    <row r="82" spans="1:60" outlineLevel="2" x14ac:dyDescent="0.25">
      <c r="A82" s="155"/>
      <c r="B82" s="156"/>
      <c r="C82" s="186" t="s">
        <v>227</v>
      </c>
      <c r="D82" s="160"/>
      <c r="E82" s="161">
        <v>1.08</v>
      </c>
      <c r="F82" s="158"/>
      <c r="G82" s="158"/>
      <c r="H82" s="158"/>
      <c r="I82" s="158"/>
      <c r="J82" s="158"/>
      <c r="K82" s="158"/>
      <c r="L82" s="158"/>
      <c r="M82" s="158"/>
      <c r="N82" s="157"/>
      <c r="O82" s="157"/>
      <c r="P82" s="157"/>
      <c r="Q82" s="157"/>
      <c r="R82" s="158"/>
      <c r="S82" s="158"/>
      <c r="T82" s="158"/>
      <c r="U82" s="158"/>
      <c r="V82" s="158"/>
      <c r="W82" s="158"/>
      <c r="X82" s="158"/>
      <c r="Y82" s="158"/>
      <c r="Z82" s="148"/>
      <c r="AA82" s="148"/>
      <c r="AB82" s="148"/>
      <c r="AC82" s="148"/>
      <c r="AD82" s="148"/>
      <c r="AE82" s="148"/>
      <c r="AF82" s="148"/>
      <c r="AG82" s="148" t="s">
        <v>112</v>
      </c>
      <c r="AH82" s="148">
        <v>0</v>
      </c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</row>
    <row r="83" spans="1:60" outlineLevel="1" x14ac:dyDescent="0.25">
      <c r="A83" s="171">
        <v>43</v>
      </c>
      <c r="B83" s="172" t="s">
        <v>228</v>
      </c>
      <c r="C83" s="185" t="s">
        <v>229</v>
      </c>
      <c r="D83" s="173" t="s">
        <v>121</v>
      </c>
      <c r="E83" s="174">
        <v>1.5</v>
      </c>
      <c r="F83" s="175"/>
      <c r="G83" s="176">
        <f>ROUND(E83*F83,2)</f>
        <v>0</v>
      </c>
      <c r="H83" s="159"/>
      <c r="I83" s="158">
        <f>ROUND(E83*H83,2)</f>
        <v>0</v>
      </c>
      <c r="J83" s="159"/>
      <c r="K83" s="158">
        <f>ROUND(E83*J83,2)</f>
        <v>0</v>
      </c>
      <c r="L83" s="158">
        <v>21</v>
      </c>
      <c r="M83" s="158">
        <f>G83*(1+L83/100)</f>
        <v>0</v>
      </c>
      <c r="N83" s="157">
        <v>1.47E-3</v>
      </c>
      <c r="O83" s="157">
        <f>ROUND(E83*N83,2)</f>
        <v>0</v>
      </c>
      <c r="P83" s="157">
        <v>2.2000000000000002</v>
      </c>
      <c r="Q83" s="157">
        <f>ROUND(E83*P83,2)</f>
        <v>3.3</v>
      </c>
      <c r="R83" s="158"/>
      <c r="S83" s="158" t="s">
        <v>104</v>
      </c>
      <c r="T83" s="158" t="s">
        <v>104</v>
      </c>
      <c r="U83" s="158">
        <v>4.9960000000000004</v>
      </c>
      <c r="V83" s="158">
        <f>ROUND(E83*U83,2)</f>
        <v>7.49</v>
      </c>
      <c r="W83" s="158"/>
      <c r="X83" s="158" t="s">
        <v>105</v>
      </c>
      <c r="Y83" s="158" t="s">
        <v>106</v>
      </c>
      <c r="Z83" s="148"/>
      <c r="AA83" s="148"/>
      <c r="AB83" s="148"/>
      <c r="AC83" s="148"/>
      <c r="AD83" s="148"/>
      <c r="AE83" s="148"/>
      <c r="AF83" s="148"/>
      <c r="AG83" s="148" t="s">
        <v>107</v>
      </c>
      <c r="AH83" s="148"/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</row>
    <row r="84" spans="1:60" outlineLevel="2" x14ac:dyDescent="0.25">
      <c r="A84" s="155"/>
      <c r="B84" s="156"/>
      <c r="C84" s="186" t="s">
        <v>230</v>
      </c>
      <c r="D84" s="160"/>
      <c r="E84" s="161">
        <v>1.5</v>
      </c>
      <c r="F84" s="158"/>
      <c r="G84" s="158"/>
      <c r="H84" s="158"/>
      <c r="I84" s="158"/>
      <c r="J84" s="158"/>
      <c r="K84" s="158"/>
      <c r="L84" s="158"/>
      <c r="M84" s="158"/>
      <c r="N84" s="157"/>
      <c r="O84" s="157"/>
      <c r="P84" s="157"/>
      <c r="Q84" s="157"/>
      <c r="R84" s="158"/>
      <c r="S84" s="158"/>
      <c r="T84" s="158"/>
      <c r="U84" s="158"/>
      <c r="V84" s="158"/>
      <c r="W84" s="158"/>
      <c r="X84" s="158"/>
      <c r="Y84" s="158"/>
      <c r="Z84" s="148"/>
      <c r="AA84" s="148"/>
      <c r="AB84" s="148"/>
      <c r="AC84" s="148"/>
      <c r="AD84" s="148"/>
      <c r="AE84" s="148"/>
      <c r="AF84" s="148"/>
      <c r="AG84" s="148" t="s">
        <v>112</v>
      </c>
      <c r="AH84" s="148">
        <v>0</v>
      </c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</row>
    <row r="85" spans="1:60" outlineLevel="1" x14ac:dyDescent="0.25">
      <c r="A85" s="177">
        <v>44</v>
      </c>
      <c r="B85" s="178" t="s">
        <v>231</v>
      </c>
      <c r="C85" s="184" t="s">
        <v>232</v>
      </c>
      <c r="D85" s="179" t="s">
        <v>233</v>
      </c>
      <c r="E85" s="180">
        <v>1</v>
      </c>
      <c r="F85" s="181"/>
      <c r="G85" s="182">
        <f>ROUND(E85*F85,2)</f>
        <v>0</v>
      </c>
      <c r="H85" s="159"/>
      <c r="I85" s="158">
        <f>ROUND(E85*H85,2)</f>
        <v>0</v>
      </c>
      <c r="J85" s="159"/>
      <c r="K85" s="158">
        <f>ROUND(E85*J85,2)</f>
        <v>0</v>
      </c>
      <c r="L85" s="158">
        <v>21</v>
      </c>
      <c r="M85" s="158">
        <f>G85*(1+L85/100)</f>
        <v>0</v>
      </c>
      <c r="N85" s="157">
        <v>0</v>
      </c>
      <c r="O85" s="157">
        <f>ROUND(E85*N85,2)</f>
        <v>0</v>
      </c>
      <c r="P85" s="157">
        <v>0</v>
      </c>
      <c r="Q85" s="157">
        <f>ROUND(E85*P85,2)</f>
        <v>0</v>
      </c>
      <c r="R85" s="158"/>
      <c r="S85" s="158" t="s">
        <v>194</v>
      </c>
      <c r="T85" s="158" t="s">
        <v>195</v>
      </c>
      <c r="U85" s="158">
        <v>0</v>
      </c>
      <c r="V85" s="158">
        <f>ROUND(E85*U85,2)</f>
        <v>0</v>
      </c>
      <c r="W85" s="158"/>
      <c r="X85" s="158" t="s">
        <v>105</v>
      </c>
      <c r="Y85" s="158" t="s">
        <v>106</v>
      </c>
      <c r="Z85" s="148"/>
      <c r="AA85" s="148"/>
      <c r="AB85" s="148"/>
      <c r="AC85" s="148"/>
      <c r="AD85" s="148"/>
      <c r="AE85" s="148"/>
      <c r="AF85" s="148"/>
      <c r="AG85" s="148" t="s">
        <v>107</v>
      </c>
      <c r="AH85" s="148"/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48"/>
      <c r="BB85" s="148"/>
      <c r="BC85" s="148"/>
      <c r="BD85" s="148"/>
      <c r="BE85" s="148"/>
      <c r="BF85" s="148"/>
      <c r="BG85" s="148"/>
      <c r="BH85" s="148"/>
    </row>
    <row r="86" spans="1:60" x14ac:dyDescent="0.25">
      <c r="A86" s="164" t="s">
        <v>99</v>
      </c>
      <c r="B86" s="165" t="s">
        <v>66</v>
      </c>
      <c r="C86" s="183" t="s">
        <v>67</v>
      </c>
      <c r="D86" s="166"/>
      <c r="E86" s="167"/>
      <c r="F86" s="168"/>
      <c r="G86" s="169">
        <f>SUMIF(AG87:AG87,"&lt;&gt;NOR",G87:G87)</f>
        <v>0</v>
      </c>
      <c r="H86" s="163"/>
      <c r="I86" s="163">
        <f>SUM(I87:I87)</f>
        <v>0</v>
      </c>
      <c r="J86" s="163"/>
      <c r="K86" s="163">
        <f>SUM(K87:K87)</f>
        <v>0</v>
      </c>
      <c r="L86" s="163"/>
      <c r="M86" s="163">
        <f>SUM(M87:M87)</f>
        <v>0</v>
      </c>
      <c r="N86" s="162"/>
      <c r="O86" s="162">
        <f>SUM(O87:O87)</f>
        <v>0</v>
      </c>
      <c r="P86" s="162"/>
      <c r="Q86" s="162">
        <f>SUM(Q87:Q87)</f>
        <v>0</v>
      </c>
      <c r="R86" s="163"/>
      <c r="S86" s="163"/>
      <c r="T86" s="163"/>
      <c r="U86" s="163"/>
      <c r="V86" s="163">
        <f>SUM(V87:V87)</f>
        <v>12.75</v>
      </c>
      <c r="W86" s="163"/>
      <c r="X86" s="163"/>
      <c r="Y86" s="163"/>
      <c r="AG86" t="s">
        <v>100</v>
      </c>
    </row>
    <row r="87" spans="1:60" outlineLevel="1" x14ac:dyDescent="0.25">
      <c r="A87" s="177">
        <v>45</v>
      </c>
      <c r="B87" s="178" t="s">
        <v>234</v>
      </c>
      <c r="C87" s="184" t="s">
        <v>235</v>
      </c>
      <c r="D87" s="179" t="s">
        <v>163</v>
      </c>
      <c r="E87" s="180">
        <v>796.58308999999997</v>
      </c>
      <c r="F87" s="181"/>
      <c r="G87" s="182">
        <f>ROUND(E87*F87,2)</f>
        <v>0</v>
      </c>
      <c r="H87" s="159"/>
      <c r="I87" s="158">
        <f>ROUND(E87*H87,2)</f>
        <v>0</v>
      </c>
      <c r="J87" s="159"/>
      <c r="K87" s="158">
        <f>ROUND(E87*J87,2)</f>
        <v>0</v>
      </c>
      <c r="L87" s="158">
        <v>21</v>
      </c>
      <c r="M87" s="158">
        <f>G87*(1+L87/100)</f>
        <v>0</v>
      </c>
      <c r="N87" s="157">
        <v>0</v>
      </c>
      <c r="O87" s="157">
        <f>ROUND(E87*N87,2)</f>
        <v>0</v>
      </c>
      <c r="P87" s="157">
        <v>0</v>
      </c>
      <c r="Q87" s="157">
        <f>ROUND(E87*P87,2)</f>
        <v>0</v>
      </c>
      <c r="R87" s="158"/>
      <c r="S87" s="158" t="s">
        <v>104</v>
      </c>
      <c r="T87" s="158" t="s">
        <v>104</v>
      </c>
      <c r="U87" s="158">
        <v>1.6E-2</v>
      </c>
      <c r="V87" s="158">
        <f>ROUND(E87*U87,2)</f>
        <v>12.75</v>
      </c>
      <c r="W87" s="158"/>
      <c r="X87" s="158" t="s">
        <v>236</v>
      </c>
      <c r="Y87" s="158" t="s">
        <v>106</v>
      </c>
      <c r="Z87" s="148"/>
      <c r="AA87" s="148"/>
      <c r="AB87" s="148"/>
      <c r="AC87" s="148"/>
      <c r="AD87" s="148"/>
      <c r="AE87" s="148"/>
      <c r="AF87" s="148"/>
      <c r="AG87" s="148" t="s">
        <v>237</v>
      </c>
      <c r="AH87" s="148"/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</row>
    <row r="88" spans="1:60" x14ac:dyDescent="0.25">
      <c r="A88" s="164" t="s">
        <v>99</v>
      </c>
      <c r="B88" s="165" t="s">
        <v>68</v>
      </c>
      <c r="C88" s="183" t="s">
        <v>69</v>
      </c>
      <c r="D88" s="166"/>
      <c r="E88" s="167"/>
      <c r="F88" s="168"/>
      <c r="G88" s="169">
        <f>SUMIF(AG89:AG95,"&lt;&gt;NOR",G89:G95)</f>
        <v>0</v>
      </c>
      <c r="H88" s="163"/>
      <c r="I88" s="163">
        <f>SUM(I89:I95)</f>
        <v>0</v>
      </c>
      <c r="J88" s="163"/>
      <c r="K88" s="163">
        <f>SUM(K89:K95)</f>
        <v>0</v>
      </c>
      <c r="L88" s="163"/>
      <c r="M88" s="163">
        <f>SUM(M89:M95)</f>
        <v>0</v>
      </c>
      <c r="N88" s="162"/>
      <c r="O88" s="162">
        <f>SUM(O89:O95)</f>
        <v>0</v>
      </c>
      <c r="P88" s="162"/>
      <c r="Q88" s="162">
        <f>SUM(Q89:Q95)</f>
        <v>0</v>
      </c>
      <c r="R88" s="163"/>
      <c r="S88" s="163"/>
      <c r="T88" s="163"/>
      <c r="U88" s="163"/>
      <c r="V88" s="163">
        <f>SUM(V89:V95)</f>
        <v>25.72</v>
      </c>
      <c r="W88" s="163"/>
      <c r="X88" s="163"/>
      <c r="Y88" s="163"/>
      <c r="AG88" t="s">
        <v>100</v>
      </c>
    </row>
    <row r="89" spans="1:60" ht="20.399999999999999" outlineLevel="1" x14ac:dyDescent="0.25">
      <c r="A89" s="177">
        <v>46</v>
      </c>
      <c r="B89" s="178" t="s">
        <v>238</v>
      </c>
      <c r="C89" s="184" t="s">
        <v>239</v>
      </c>
      <c r="D89" s="179" t="s">
        <v>163</v>
      </c>
      <c r="E89" s="180">
        <v>128.47999999999999</v>
      </c>
      <c r="F89" s="181"/>
      <c r="G89" s="182">
        <f>ROUND(E89*F89,2)</f>
        <v>0</v>
      </c>
      <c r="H89" s="159"/>
      <c r="I89" s="158">
        <f>ROUND(E89*H89,2)</f>
        <v>0</v>
      </c>
      <c r="J89" s="159"/>
      <c r="K89" s="158">
        <f>ROUND(E89*J89,2)</f>
        <v>0</v>
      </c>
      <c r="L89" s="158">
        <v>21</v>
      </c>
      <c r="M89" s="158">
        <f>G89*(1+L89/100)</f>
        <v>0</v>
      </c>
      <c r="N89" s="157">
        <v>0</v>
      </c>
      <c r="O89" s="157">
        <f>ROUND(E89*N89,2)</f>
        <v>0</v>
      </c>
      <c r="P89" s="157">
        <v>0</v>
      </c>
      <c r="Q89" s="157">
        <f>ROUND(E89*P89,2)</f>
        <v>0</v>
      </c>
      <c r="R89" s="158"/>
      <c r="S89" s="158" t="s">
        <v>104</v>
      </c>
      <c r="T89" s="158" t="s">
        <v>104</v>
      </c>
      <c r="U89" s="158">
        <v>0</v>
      </c>
      <c r="V89" s="158">
        <f>ROUND(E89*U89,2)</f>
        <v>0</v>
      </c>
      <c r="W89" s="158"/>
      <c r="X89" s="158" t="s">
        <v>105</v>
      </c>
      <c r="Y89" s="158" t="s">
        <v>106</v>
      </c>
      <c r="Z89" s="148"/>
      <c r="AA89" s="148"/>
      <c r="AB89" s="148"/>
      <c r="AC89" s="148"/>
      <c r="AD89" s="148"/>
      <c r="AE89" s="148"/>
      <c r="AF89" s="148"/>
      <c r="AG89" s="148" t="s">
        <v>107</v>
      </c>
      <c r="AH89" s="148"/>
      <c r="AI89" s="148"/>
      <c r="AJ89" s="148"/>
      <c r="AK89" s="148"/>
      <c r="AL89" s="148"/>
      <c r="AM89" s="148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8"/>
      <c r="BC89" s="148"/>
      <c r="BD89" s="148"/>
      <c r="BE89" s="148"/>
      <c r="BF89" s="148"/>
      <c r="BG89" s="148"/>
      <c r="BH89" s="148"/>
    </row>
    <row r="90" spans="1:60" ht="20.399999999999999" outlineLevel="1" x14ac:dyDescent="0.25">
      <c r="A90" s="177">
        <v>47</v>
      </c>
      <c r="B90" s="178" t="s">
        <v>240</v>
      </c>
      <c r="C90" s="184" t="s">
        <v>241</v>
      </c>
      <c r="D90" s="179" t="s">
        <v>163</v>
      </c>
      <c r="E90" s="180">
        <v>96.36</v>
      </c>
      <c r="F90" s="181"/>
      <c r="G90" s="182">
        <f>ROUND(E90*F90,2)</f>
        <v>0</v>
      </c>
      <c r="H90" s="159"/>
      <c r="I90" s="158">
        <f>ROUND(E90*H90,2)</f>
        <v>0</v>
      </c>
      <c r="J90" s="159"/>
      <c r="K90" s="158">
        <f>ROUND(E90*J90,2)</f>
        <v>0</v>
      </c>
      <c r="L90" s="158">
        <v>21</v>
      </c>
      <c r="M90" s="158">
        <f>G90*(1+L90/100)</f>
        <v>0</v>
      </c>
      <c r="N90" s="157">
        <v>0</v>
      </c>
      <c r="O90" s="157">
        <f>ROUND(E90*N90,2)</f>
        <v>0</v>
      </c>
      <c r="P90" s="157">
        <v>0</v>
      </c>
      <c r="Q90" s="157">
        <f>ROUND(E90*P90,2)</f>
        <v>0</v>
      </c>
      <c r="R90" s="158"/>
      <c r="S90" s="158" t="s">
        <v>104</v>
      </c>
      <c r="T90" s="158" t="s">
        <v>195</v>
      </c>
      <c r="U90" s="158">
        <v>0</v>
      </c>
      <c r="V90" s="158">
        <f>ROUND(E90*U90,2)</f>
        <v>0</v>
      </c>
      <c r="W90" s="158"/>
      <c r="X90" s="158" t="s">
        <v>105</v>
      </c>
      <c r="Y90" s="158" t="s">
        <v>106</v>
      </c>
      <c r="Z90" s="148"/>
      <c r="AA90" s="148"/>
      <c r="AB90" s="148"/>
      <c r="AC90" s="148"/>
      <c r="AD90" s="148"/>
      <c r="AE90" s="148"/>
      <c r="AF90" s="148"/>
      <c r="AG90" s="148" t="s">
        <v>107</v>
      </c>
      <c r="AH90" s="148"/>
      <c r="AI90" s="148"/>
      <c r="AJ90" s="148"/>
      <c r="AK90" s="148"/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</row>
    <row r="91" spans="1:60" outlineLevel="1" x14ac:dyDescent="0.25">
      <c r="A91" s="171">
        <v>48</v>
      </c>
      <c r="B91" s="172" t="s">
        <v>242</v>
      </c>
      <c r="C91" s="185" t="s">
        <v>243</v>
      </c>
      <c r="D91" s="173" t="s">
        <v>163</v>
      </c>
      <c r="E91" s="174">
        <v>2.4</v>
      </c>
      <c r="F91" s="175"/>
      <c r="G91" s="176">
        <f>ROUND(E91*F91,2)</f>
        <v>0</v>
      </c>
      <c r="H91" s="159"/>
      <c r="I91" s="158">
        <f>ROUND(E91*H91,2)</f>
        <v>0</v>
      </c>
      <c r="J91" s="159"/>
      <c r="K91" s="158">
        <f>ROUND(E91*J91,2)</f>
        <v>0</v>
      </c>
      <c r="L91" s="158">
        <v>21</v>
      </c>
      <c r="M91" s="158">
        <f>G91*(1+L91/100)</f>
        <v>0</v>
      </c>
      <c r="N91" s="157">
        <v>0</v>
      </c>
      <c r="O91" s="157">
        <f>ROUND(E91*N91,2)</f>
        <v>0</v>
      </c>
      <c r="P91" s="157">
        <v>0</v>
      </c>
      <c r="Q91" s="157">
        <f>ROUND(E91*P91,2)</f>
        <v>0</v>
      </c>
      <c r="R91" s="158"/>
      <c r="S91" s="158" t="s">
        <v>104</v>
      </c>
      <c r="T91" s="158" t="s">
        <v>104</v>
      </c>
      <c r="U91" s="158">
        <v>0</v>
      </c>
      <c r="V91" s="158">
        <f>ROUND(E91*U91,2)</f>
        <v>0</v>
      </c>
      <c r="W91" s="158"/>
      <c r="X91" s="158" t="s">
        <v>105</v>
      </c>
      <c r="Y91" s="158" t="s">
        <v>106</v>
      </c>
      <c r="Z91" s="148"/>
      <c r="AA91" s="148"/>
      <c r="AB91" s="148"/>
      <c r="AC91" s="148"/>
      <c r="AD91" s="148"/>
      <c r="AE91" s="148"/>
      <c r="AF91" s="148"/>
      <c r="AG91" s="148" t="s">
        <v>107</v>
      </c>
      <c r="AH91" s="148"/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  <c r="BF91" s="148"/>
      <c r="BG91" s="148"/>
      <c r="BH91" s="148"/>
    </row>
    <row r="92" spans="1:60" outlineLevel="2" x14ac:dyDescent="0.25">
      <c r="A92" s="155"/>
      <c r="B92" s="156"/>
      <c r="C92" s="186" t="s">
        <v>244</v>
      </c>
      <c r="D92" s="160"/>
      <c r="E92" s="161">
        <v>2.4</v>
      </c>
      <c r="F92" s="158"/>
      <c r="G92" s="158"/>
      <c r="H92" s="158"/>
      <c r="I92" s="158"/>
      <c r="J92" s="158"/>
      <c r="K92" s="158"/>
      <c r="L92" s="158"/>
      <c r="M92" s="158"/>
      <c r="N92" s="157"/>
      <c r="O92" s="157"/>
      <c r="P92" s="157"/>
      <c r="Q92" s="157"/>
      <c r="R92" s="158"/>
      <c r="S92" s="158"/>
      <c r="T92" s="158"/>
      <c r="U92" s="158"/>
      <c r="V92" s="158"/>
      <c r="W92" s="158"/>
      <c r="X92" s="158"/>
      <c r="Y92" s="158"/>
      <c r="Z92" s="148"/>
      <c r="AA92" s="148"/>
      <c r="AB92" s="148"/>
      <c r="AC92" s="148"/>
      <c r="AD92" s="148"/>
      <c r="AE92" s="148"/>
      <c r="AF92" s="148"/>
      <c r="AG92" s="148" t="s">
        <v>112</v>
      </c>
      <c r="AH92" s="148">
        <v>0</v>
      </c>
      <c r="AI92" s="148"/>
      <c r="AJ92" s="148"/>
      <c r="AK92" s="148"/>
      <c r="AL92" s="148"/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8"/>
      <c r="BC92" s="148"/>
      <c r="BD92" s="148"/>
      <c r="BE92" s="148"/>
      <c r="BF92" s="148"/>
      <c r="BG92" s="148"/>
      <c r="BH92" s="148"/>
    </row>
    <row r="93" spans="1:60" outlineLevel="1" x14ac:dyDescent="0.25">
      <c r="A93" s="177">
        <v>49</v>
      </c>
      <c r="B93" s="178" t="s">
        <v>245</v>
      </c>
      <c r="C93" s="184" t="s">
        <v>246</v>
      </c>
      <c r="D93" s="179" t="s">
        <v>163</v>
      </c>
      <c r="E93" s="180">
        <v>235.91275999999999</v>
      </c>
      <c r="F93" s="181"/>
      <c r="G93" s="182">
        <f>ROUND(E93*F93,2)</f>
        <v>0</v>
      </c>
      <c r="H93" s="159"/>
      <c r="I93" s="158">
        <f>ROUND(E93*H93,2)</f>
        <v>0</v>
      </c>
      <c r="J93" s="159"/>
      <c r="K93" s="158">
        <f>ROUND(E93*J93,2)</f>
        <v>0</v>
      </c>
      <c r="L93" s="158">
        <v>21</v>
      </c>
      <c r="M93" s="158">
        <f>G93*(1+L93/100)</f>
        <v>0</v>
      </c>
      <c r="N93" s="157">
        <v>0</v>
      </c>
      <c r="O93" s="157">
        <f>ROUND(E93*N93,2)</f>
        <v>0</v>
      </c>
      <c r="P93" s="157">
        <v>0</v>
      </c>
      <c r="Q93" s="157">
        <f>ROUND(E93*P93,2)</f>
        <v>0</v>
      </c>
      <c r="R93" s="158"/>
      <c r="S93" s="158" t="s">
        <v>104</v>
      </c>
      <c r="T93" s="158" t="s">
        <v>104</v>
      </c>
      <c r="U93" s="158">
        <v>0.01</v>
      </c>
      <c r="V93" s="158">
        <f>ROUND(E93*U93,2)</f>
        <v>2.36</v>
      </c>
      <c r="W93" s="158"/>
      <c r="X93" s="158" t="s">
        <v>247</v>
      </c>
      <c r="Y93" s="158" t="s">
        <v>106</v>
      </c>
      <c r="Z93" s="148"/>
      <c r="AA93" s="148"/>
      <c r="AB93" s="148"/>
      <c r="AC93" s="148"/>
      <c r="AD93" s="148"/>
      <c r="AE93" s="148"/>
      <c r="AF93" s="148"/>
      <c r="AG93" s="148" t="s">
        <v>248</v>
      </c>
      <c r="AH93" s="148"/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  <c r="AW93" s="148"/>
      <c r="AX93" s="148"/>
      <c r="AY93" s="148"/>
      <c r="AZ93" s="148"/>
      <c r="BA93" s="148"/>
      <c r="BB93" s="148"/>
      <c r="BC93" s="148"/>
      <c r="BD93" s="148"/>
      <c r="BE93" s="148"/>
      <c r="BF93" s="148"/>
      <c r="BG93" s="148"/>
      <c r="BH93" s="148"/>
    </row>
    <row r="94" spans="1:60" outlineLevel="1" x14ac:dyDescent="0.25">
      <c r="A94" s="177">
        <v>50</v>
      </c>
      <c r="B94" s="178" t="s">
        <v>249</v>
      </c>
      <c r="C94" s="184" t="s">
        <v>250</v>
      </c>
      <c r="D94" s="179" t="s">
        <v>163</v>
      </c>
      <c r="E94" s="180">
        <v>2359.1275999999998</v>
      </c>
      <c r="F94" s="181"/>
      <c r="G94" s="182">
        <f>ROUND(E94*F94,2)</f>
        <v>0</v>
      </c>
      <c r="H94" s="159"/>
      <c r="I94" s="158">
        <f>ROUND(E94*H94,2)</f>
        <v>0</v>
      </c>
      <c r="J94" s="159"/>
      <c r="K94" s="158">
        <f>ROUND(E94*J94,2)</f>
        <v>0</v>
      </c>
      <c r="L94" s="158">
        <v>21</v>
      </c>
      <c r="M94" s="158">
        <f>G94*(1+L94/100)</f>
        <v>0</v>
      </c>
      <c r="N94" s="157">
        <v>0</v>
      </c>
      <c r="O94" s="157">
        <f>ROUND(E94*N94,2)</f>
        <v>0</v>
      </c>
      <c r="P94" s="157">
        <v>0</v>
      </c>
      <c r="Q94" s="157">
        <f>ROUND(E94*P94,2)</f>
        <v>0</v>
      </c>
      <c r="R94" s="158"/>
      <c r="S94" s="158" t="s">
        <v>104</v>
      </c>
      <c r="T94" s="158" t="s">
        <v>104</v>
      </c>
      <c r="U94" s="158">
        <v>0</v>
      </c>
      <c r="V94" s="158">
        <f>ROUND(E94*U94,2)</f>
        <v>0</v>
      </c>
      <c r="W94" s="158"/>
      <c r="X94" s="158" t="s">
        <v>247</v>
      </c>
      <c r="Y94" s="158" t="s">
        <v>106</v>
      </c>
      <c r="Z94" s="148"/>
      <c r="AA94" s="148"/>
      <c r="AB94" s="148"/>
      <c r="AC94" s="148"/>
      <c r="AD94" s="148"/>
      <c r="AE94" s="148"/>
      <c r="AF94" s="148"/>
      <c r="AG94" s="148" t="s">
        <v>248</v>
      </c>
      <c r="AH94" s="148"/>
      <c r="AI94" s="148"/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  <c r="BA94" s="148"/>
      <c r="BB94" s="148"/>
      <c r="BC94" s="148"/>
      <c r="BD94" s="148"/>
      <c r="BE94" s="148"/>
      <c r="BF94" s="148"/>
      <c r="BG94" s="148"/>
      <c r="BH94" s="148"/>
    </row>
    <row r="95" spans="1:60" outlineLevel="1" x14ac:dyDescent="0.25">
      <c r="A95" s="177">
        <v>51</v>
      </c>
      <c r="B95" s="178" t="s">
        <v>251</v>
      </c>
      <c r="C95" s="184" t="s">
        <v>252</v>
      </c>
      <c r="D95" s="179" t="s">
        <v>163</v>
      </c>
      <c r="E95" s="180">
        <v>235.91275999999999</v>
      </c>
      <c r="F95" s="181"/>
      <c r="G95" s="182">
        <f>ROUND(E95*F95,2)</f>
        <v>0</v>
      </c>
      <c r="H95" s="159"/>
      <c r="I95" s="158">
        <f>ROUND(E95*H95,2)</f>
        <v>0</v>
      </c>
      <c r="J95" s="159"/>
      <c r="K95" s="158">
        <f>ROUND(E95*J95,2)</f>
        <v>0</v>
      </c>
      <c r="L95" s="158">
        <v>21</v>
      </c>
      <c r="M95" s="158">
        <f>G95*(1+L95/100)</f>
        <v>0</v>
      </c>
      <c r="N95" s="157">
        <v>0</v>
      </c>
      <c r="O95" s="157">
        <f>ROUND(E95*N95,2)</f>
        <v>0</v>
      </c>
      <c r="P95" s="157">
        <v>0</v>
      </c>
      <c r="Q95" s="157">
        <f>ROUND(E95*P95,2)</f>
        <v>0</v>
      </c>
      <c r="R95" s="158"/>
      <c r="S95" s="158" t="s">
        <v>104</v>
      </c>
      <c r="T95" s="158" t="s">
        <v>104</v>
      </c>
      <c r="U95" s="158">
        <v>9.9000000000000005E-2</v>
      </c>
      <c r="V95" s="158">
        <f>ROUND(E95*U95,2)</f>
        <v>23.36</v>
      </c>
      <c r="W95" s="158"/>
      <c r="X95" s="158" t="s">
        <v>247</v>
      </c>
      <c r="Y95" s="158" t="s">
        <v>106</v>
      </c>
      <c r="Z95" s="148"/>
      <c r="AA95" s="148"/>
      <c r="AB95" s="148"/>
      <c r="AC95" s="148"/>
      <c r="AD95" s="148"/>
      <c r="AE95" s="148"/>
      <c r="AF95" s="148"/>
      <c r="AG95" s="148" t="s">
        <v>248</v>
      </c>
      <c r="AH95" s="148"/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  <c r="BB95" s="148"/>
      <c r="BC95" s="148"/>
      <c r="BD95" s="148"/>
      <c r="BE95" s="148"/>
      <c r="BF95" s="148"/>
      <c r="BG95" s="148"/>
      <c r="BH95" s="148"/>
    </row>
    <row r="96" spans="1:60" x14ac:dyDescent="0.25">
      <c r="A96" s="164" t="s">
        <v>99</v>
      </c>
      <c r="B96" s="165" t="s">
        <v>71</v>
      </c>
      <c r="C96" s="183" t="s">
        <v>29</v>
      </c>
      <c r="D96" s="166"/>
      <c r="E96" s="167"/>
      <c r="F96" s="168"/>
      <c r="G96" s="169">
        <f>SUMIF(AG97:AG99,"&lt;&gt;NOR",G97:G99)</f>
        <v>0</v>
      </c>
      <c r="H96" s="163"/>
      <c r="I96" s="163">
        <f>SUM(I97:I99)</f>
        <v>0</v>
      </c>
      <c r="J96" s="163"/>
      <c r="K96" s="163">
        <f>SUM(K97:K99)</f>
        <v>0</v>
      </c>
      <c r="L96" s="163"/>
      <c r="M96" s="163">
        <f>SUM(M97:M99)</f>
        <v>0</v>
      </c>
      <c r="N96" s="162"/>
      <c r="O96" s="162">
        <f>SUM(O97:O99)</f>
        <v>0</v>
      </c>
      <c r="P96" s="162"/>
      <c r="Q96" s="162">
        <f>SUM(Q97:Q99)</f>
        <v>0</v>
      </c>
      <c r="R96" s="163"/>
      <c r="S96" s="163"/>
      <c r="T96" s="163"/>
      <c r="U96" s="163"/>
      <c r="V96" s="163">
        <f>SUM(V97:V99)</f>
        <v>0</v>
      </c>
      <c r="W96" s="163"/>
      <c r="X96" s="163"/>
      <c r="Y96" s="163"/>
      <c r="AG96" t="s">
        <v>100</v>
      </c>
    </row>
    <row r="97" spans="1:60" outlineLevel="1" x14ac:dyDescent="0.25">
      <c r="A97" s="171">
        <v>52</v>
      </c>
      <c r="B97" s="172" t="s">
        <v>253</v>
      </c>
      <c r="C97" s="185" t="s">
        <v>254</v>
      </c>
      <c r="D97" s="173" t="s">
        <v>255</v>
      </c>
      <c r="E97" s="174">
        <v>62</v>
      </c>
      <c r="F97" s="175"/>
      <c r="G97" s="176">
        <f>ROUND(E97*F97,2)</f>
        <v>0</v>
      </c>
      <c r="H97" s="159"/>
      <c r="I97" s="158">
        <f>ROUND(E97*H97,2)</f>
        <v>0</v>
      </c>
      <c r="J97" s="159"/>
      <c r="K97" s="158">
        <f>ROUND(E97*J97,2)</f>
        <v>0</v>
      </c>
      <c r="L97" s="158">
        <v>21</v>
      </c>
      <c r="M97" s="158">
        <f>G97*(1+L97/100)</f>
        <v>0</v>
      </c>
      <c r="N97" s="157">
        <v>0</v>
      </c>
      <c r="O97" s="157">
        <f>ROUND(E97*N97,2)</f>
        <v>0</v>
      </c>
      <c r="P97" s="157">
        <v>0</v>
      </c>
      <c r="Q97" s="157">
        <f>ROUND(E97*P97,2)</f>
        <v>0</v>
      </c>
      <c r="R97" s="158"/>
      <c r="S97" s="158" t="s">
        <v>194</v>
      </c>
      <c r="T97" s="158" t="s">
        <v>195</v>
      </c>
      <c r="U97" s="158">
        <v>0</v>
      </c>
      <c r="V97" s="158">
        <f>ROUND(E97*U97,2)</f>
        <v>0</v>
      </c>
      <c r="W97" s="158"/>
      <c r="X97" s="158" t="s">
        <v>105</v>
      </c>
      <c r="Y97" s="158" t="s">
        <v>106</v>
      </c>
      <c r="Z97" s="148"/>
      <c r="AA97" s="148"/>
      <c r="AB97" s="148"/>
      <c r="AC97" s="148"/>
      <c r="AD97" s="148"/>
      <c r="AE97" s="148"/>
      <c r="AF97" s="148"/>
      <c r="AG97" s="148" t="s">
        <v>107</v>
      </c>
      <c r="AH97" s="148"/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8"/>
      <c r="AZ97" s="148"/>
      <c r="BA97" s="148"/>
      <c r="BB97" s="148"/>
      <c r="BC97" s="148"/>
      <c r="BD97" s="148"/>
      <c r="BE97" s="148"/>
      <c r="BF97" s="148"/>
      <c r="BG97" s="148"/>
      <c r="BH97" s="148"/>
    </row>
    <row r="98" spans="1:60" outlineLevel="2" x14ac:dyDescent="0.25">
      <c r="A98" s="155"/>
      <c r="B98" s="156"/>
      <c r="C98" s="186" t="s">
        <v>256</v>
      </c>
      <c r="D98" s="160"/>
      <c r="E98" s="161">
        <v>62</v>
      </c>
      <c r="F98" s="158"/>
      <c r="G98" s="158"/>
      <c r="H98" s="158"/>
      <c r="I98" s="158"/>
      <c r="J98" s="158"/>
      <c r="K98" s="158"/>
      <c r="L98" s="158"/>
      <c r="M98" s="158"/>
      <c r="N98" s="157"/>
      <c r="O98" s="157"/>
      <c r="P98" s="157"/>
      <c r="Q98" s="157"/>
      <c r="R98" s="158"/>
      <c r="S98" s="158"/>
      <c r="T98" s="158"/>
      <c r="U98" s="158"/>
      <c r="V98" s="158"/>
      <c r="W98" s="158"/>
      <c r="X98" s="158"/>
      <c r="Y98" s="158"/>
      <c r="Z98" s="148"/>
      <c r="AA98" s="148"/>
      <c r="AB98" s="148"/>
      <c r="AC98" s="148"/>
      <c r="AD98" s="148"/>
      <c r="AE98" s="148"/>
      <c r="AF98" s="148"/>
      <c r="AG98" s="148" t="s">
        <v>112</v>
      </c>
      <c r="AH98" s="148">
        <v>0</v>
      </c>
      <c r="AI98" s="148"/>
      <c r="AJ98" s="148"/>
      <c r="AK98" s="148"/>
      <c r="AL98" s="148"/>
      <c r="AM98" s="148"/>
      <c r="AN98" s="148"/>
      <c r="AO98" s="148"/>
      <c r="AP98" s="148"/>
      <c r="AQ98" s="148"/>
      <c r="AR98" s="148"/>
      <c r="AS98" s="148"/>
      <c r="AT98" s="148"/>
      <c r="AU98" s="148"/>
      <c r="AV98" s="148"/>
      <c r="AW98" s="148"/>
      <c r="AX98" s="148"/>
      <c r="AY98" s="148"/>
      <c r="AZ98" s="148"/>
      <c r="BA98" s="148"/>
      <c r="BB98" s="148"/>
      <c r="BC98" s="148"/>
      <c r="BD98" s="148"/>
      <c r="BE98" s="148"/>
      <c r="BF98" s="148"/>
      <c r="BG98" s="148"/>
      <c r="BH98" s="148"/>
    </row>
    <row r="99" spans="1:60" outlineLevel="1" x14ac:dyDescent="0.25">
      <c r="A99" s="171">
        <v>53</v>
      </c>
      <c r="B99" s="172" t="s">
        <v>257</v>
      </c>
      <c r="C99" s="185" t="s">
        <v>258</v>
      </c>
      <c r="D99" s="173" t="s">
        <v>103</v>
      </c>
      <c r="E99" s="174">
        <v>1</v>
      </c>
      <c r="F99" s="175"/>
      <c r="G99" s="176">
        <f>ROUND(E99*F99,2)</f>
        <v>0</v>
      </c>
      <c r="H99" s="159"/>
      <c r="I99" s="158">
        <f>ROUND(E99*H99,2)</f>
        <v>0</v>
      </c>
      <c r="J99" s="159"/>
      <c r="K99" s="158">
        <f>ROUND(E99*J99,2)</f>
        <v>0</v>
      </c>
      <c r="L99" s="158">
        <v>21</v>
      </c>
      <c r="M99" s="158">
        <f>G99*(1+L99/100)</f>
        <v>0</v>
      </c>
      <c r="N99" s="157">
        <v>0</v>
      </c>
      <c r="O99" s="157">
        <f>ROUND(E99*N99,2)</f>
        <v>0</v>
      </c>
      <c r="P99" s="157">
        <v>0</v>
      </c>
      <c r="Q99" s="157">
        <f>ROUND(E99*P99,2)</f>
        <v>0</v>
      </c>
      <c r="R99" s="158"/>
      <c r="S99" s="158" t="s">
        <v>194</v>
      </c>
      <c r="T99" s="158" t="s">
        <v>195</v>
      </c>
      <c r="U99" s="158">
        <v>0</v>
      </c>
      <c r="V99" s="158">
        <f>ROUND(E99*U99,2)</f>
        <v>0</v>
      </c>
      <c r="W99" s="158"/>
      <c r="X99" s="158" t="s">
        <v>258</v>
      </c>
      <c r="Y99" s="158" t="s">
        <v>106</v>
      </c>
      <c r="Z99" s="148"/>
      <c r="AA99" s="148"/>
      <c r="AB99" s="148"/>
      <c r="AC99" s="148"/>
      <c r="AD99" s="148"/>
      <c r="AE99" s="148"/>
      <c r="AF99" s="148"/>
      <c r="AG99" s="148" t="s">
        <v>259</v>
      </c>
      <c r="AH99" s="148"/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</row>
    <row r="100" spans="1:60" x14ac:dyDescent="0.25">
      <c r="A100" s="3"/>
      <c r="B100" s="4"/>
      <c r="C100" s="187"/>
      <c r="D100" s="6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AE100">
        <v>15</v>
      </c>
      <c r="AF100">
        <v>21</v>
      </c>
      <c r="AG100" t="s">
        <v>85</v>
      </c>
    </row>
    <row r="101" spans="1:60" x14ac:dyDescent="0.25">
      <c r="A101" s="151"/>
      <c r="B101" s="152" t="s">
        <v>31</v>
      </c>
      <c r="C101" s="188"/>
      <c r="D101" s="153"/>
      <c r="E101" s="154"/>
      <c r="F101" s="154"/>
      <c r="G101" s="170">
        <f>G8+G45+G48+G60+G64+G80+G86+G88+G96</f>
        <v>0</v>
      </c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AE101">
        <f>SUMIF(L7:L99,AE100,G7:G99)</f>
        <v>0</v>
      </c>
      <c r="AF101">
        <f>SUMIF(L7:L99,AF100,G7:G99)</f>
        <v>0</v>
      </c>
      <c r="AG101" t="s">
        <v>260</v>
      </c>
    </row>
    <row r="102" spans="1:60" x14ac:dyDescent="0.25">
      <c r="A102" s="3"/>
      <c r="B102" s="4"/>
      <c r="C102" s="187"/>
      <c r="D102" s="6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60" x14ac:dyDescent="0.25">
      <c r="A103" s="3"/>
      <c r="B103" s="4"/>
      <c r="C103" s="187"/>
      <c r="D103" s="6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60" x14ac:dyDescent="0.25">
      <c r="A104" s="254" t="s">
        <v>261</v>
      </c>
      <c r="B104" s="254"/>
      <c r="C104" s="255"/>
      <c r="D104" s="6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60" x14ac:dyDescent="0.25">
      <c r="A105" s="256"/>
      <c r="B105" s="257"/>
      <c r="C105" s="258"/>
      <c r="D105" s="257"/>
      <c r="E105" s="257"/>
      <c r="F105" s="257"/>
      <c r="G105" s="259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AG105" t="s">
        <v>262</v>
      </c>
    </row>
    <row r="106" spans="1:60" x14ac:dyDescent="0.25">
      <c r="A106" s="260"/>
      <c r="B106" s="261"/>
      <c r="C106" s="262"/>
      <c r="D106" s="261"/>
      <c r="E106" s="261"/>
      <c r="F106" s="261"/>
      <c r="G106" s="26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60" x14ac:dyDescent="0.25">
      <c r="A107" s="260"/>
      <c r="B107" s="261"/>
      <c r="C107" s="262"/>
      <c r="D107" s="261"/>
      <c r="E107" s="261"/>
      <c r="F107" s="261"/>
      <c r="G107" s="26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60" x14ac:dyDescent="0.25">
      <c r="A108" s="260"/>
      <c r="B108" s="261"/>
      <c r="C108" s="262"/>
      <c r="D108" s="261"/>
      <c r="E108" s="261"/>
      <c r="F108" s="261"/>
      <c r="G108" s="26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60" x14ac:dyDescent="0.25">
      <c r="A109" s="264"/>
      <c r="B109" s="265"/>
      <c r="C109" s="266"/>
      <c r="D109" s="265"/>
      <c r="E109" s="265"/>
      <c r="F109" s="265"/>
      <c r="G109" s="267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60" x14ac:dyDescent="0.25">
      <c r="A110" s="3"/>
      <c r="B110" s="4"/>
      <c r="C110" s="187"/>
      <c r="D110" s="6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60" x14ac:dyDescent="0.25">
      <c r="C111" s="189"/>
      <c r="D111" s="10"/>
      <c r="AG111" t="s">
        <v>263</v>
      </c>
    </row>
    <row r="112" spans="1:60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6">
    <mergeCell ref="A105:G109"/>
    <mergeCell ref="A1:G1"/>
    <mergeCell ref="C2:G2"/>
    <mergeCell ref="C3:G3"/>
    <mergeCell ref="C4:G4"/>
    <mergeCell ref="A104:C104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Tibitanzl</dc:creator>
  <cp:lastModifiedBy>Pavel Bicek</cp:lastModifiedBy>
  <cp:lastPrinted>2019-03-19T12:27:02Z</cp:lastPrinted>
  <dcterms:created xsi:type="dcterms:W3CDTF">2009-04-08T07:15:50Z</dcterms:created>
  <dcterms:modified xsi:type="dcterms:W3CDTF">2023-03-28T11:22:22Z</dcterms:modified>
</cp:coreProperties>
</file>